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5" activeTab="0"/>
  </bookViews>
  <sheets>
    <sheet name="Прил 3 " sheetId="1" r:id="rId1"/>
  </sheets>
  <definedNames>
    <definedName name="_xlnm.Print_Titles" localSheetId="0">'Прил 3 '!$7:$8</definedName>
    <definedName name="_xlnm.Print_Area" localSheetId="0">'Прил 3 '!$A$1:$I$328</definedName>
  </definedNames>
  <calcPr fullCalcOnLoad="1"/>
</workbook>
</file>

<file path=xl/sharedStrings.xml><?xml version="1.0" encoding="utf-8"?>
<sst xmlns="http://schemas.openxmlformats.org/spreadsheetml/2006/main" count="1510" uniqueCount="392">
  <si>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</si>
  <si>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</si>
  <si>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540</t>
  </si>
  <si>
    <t>720</t>
  </si>
  <si>
    <t>870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</si>
  <si>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</si>
  <si>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</si>
  <si>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</si>
  <si>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</si>
  <si>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630</t>
  </si>
  <si>
    <t>Субсидии некоммерческим организациям (за исключением государственных, муниципальных учреждений)</t>
  </si>
  <si>
    <t>Обслуживание муниципального долга</t>
  </si>
  <si>
    <t>612</t>
  </si>
  <si>
    <t>Субсидии бюджетным учреждениям на иные цели</t>
  </si>
  <si>
    <t>Другие вопросы в области национальной экономики</t>
  </si>
  <si>
    <t>Общегосударственные вопросы</t>
  </si>
  <si>
    <t>0103</t>
  </si>
  <si>
    <t>0104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</si>
  <si>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</si>
  <si>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</si>
  <si>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</si>
  <si>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</si>
  <si>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</si>
  <si>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</si>
  <si>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</si>
  <si>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</si>
  <si>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</si>
  <si>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</si>
  <si>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</si>
  <si>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</si>
  <si>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</si>
  <si>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</si>
  <si>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</si>
  <si>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</si>
  <si>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</si>
  <si>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</si>
  <si>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</si>
  <si>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Социальное обеспечение населения</t>
  </si>
  <si>
    <t>1003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</si>
  <si>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</si>
  <si>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</si>
  <si>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</si>
  <si>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0503</t>
  </si>
  <si>
    <t>Благоустройство</t>
  </si>
  <si>
    <t>Физическая культура и спорт</t>
  </si>
  <si>
    <t>Наименование</t>
  </si>
  <si>
    <t/>
  </si>
  <si>
    <t>Культура</t>
  </si>
  <si>
    <t>Обеспечение деятельности подведомственных учреждений</t>
  </si>
  <si>
    <t>Обеспечение противопожарной безопасности</t>
  </si>
  <si>
    <t>ВСЕГО</t>
  </si>
  <si>
    <t>Функционирование высшего должностного лица муниципального образования</t>
  </si>
  <si>
    <t>0102</t>
  </si>
  <si>
    <t>Другие вопросы в области социальной политики</t>
  </si>
  <si>
    <t>1006</t>
  </si>
  <si>
    <t>Ожидаемое исполнение 2008г.(тысяч рублей)</t>
  </si>
  <si>
    <t>Е.М.Попова</t>
  </si>
  <si>
    <t>1001</t>
  </si>
  <si>
    <t>Пенсионное обеспечение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</si>
  <si>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</t>
  </si>
  <si>
    <t>Другие вопросы в области жилищно-коммунального хозяйства</t>
  </si>
  <si>
    <t>0505</t>
  </si>
  <si>
    <t>0409</t>
  </si>
  <si>
    <t>1301</t>
  </si>
  <si>
    <t>Обслуживание внутреннего государственного и муниципального долга</t>
  </si>
  <si>
    <t>Прочие межбюджетные трансферты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</si>
  <si>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</si>
  <si>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</si>
  <si>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</si>
  <si>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Другие вопросы в области культуры и кинематографии</t>
  </si>
  <si>
    <t>0804</t>
  </si>
  <si>
    <t>1101</t>
  </si>
  <si>
    <t>1204</t>
  </si>
  <si>
    <t>Другие вопросы в области средств массовой информации</t>
  </si>
  <si>
    <t>Средства массовой информации</t>
  </si>
  <si>
    <t>Межбюджетные трансферты бюджетам муниципальных районов из бюджетов поселений по владению, пользованию и распоряжению имуществом</t>
  </si>
  <si>
    <t>0700</t>
  </si>
  <si>
    <t>0707</t>
  </si>
  <si>
    <t>Образование</t>
  </si>
  <si>
    <t>Молодежная политика и оздоровление детей</t>
  </si>
  <si>
    <t>0111</t>
  </si>
  <si>
    <t>Дорожное хозяйство (дорожные фонды)</t>
  </si>
  <si>
    <t>Резервные средства</t>
  </si>
  <si>
    <t>Другие вопросы в области национальной безопасности и правоохранительной деятельности</t>
  </si>
  <si>
    <t>0314</t>
  </si>
  <si>
    <t>321</t>
  </si>
  <si>
    <t>Пособия и компенсации гражданам и иные социальные выплаты, кроме публичных нормативных обязательств</t>
  </si>
  <si>
    <t>313</t>
  </si>
  <si>
    <t>Пособия и компенсации по публичным нормативным обязательствам</t>
  </si>
  <si>
    <t>к решению совета депутатов МО "Кировск"</t>
  </si>
  <si>
    <t>121</t>
  </si>
  <si>
    <t>Фонд оплаты труда и страховые взносы</t>
  </si>
  <si>
    <t>122</t>
  </si>
  <si>
    <t>242</t>
  </si>
  <si>
    <t>244</t>
  </si>
  <si>
    <t>852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</si>
  <si>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</si>
  <si>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</si>
  <si>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</si>
  <si>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прочих налогов, сборов и иных платежей</t>
  </si>
  <si>
    <t>831</t>
  </si>
  <si>
    <t>Исполнение судебных актов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</t>
  </si>
  <si>
    <t>243</t>
  </si>
  <si>
    <t>Закупка товаров, работ, услуг в целях капитального ремонта муниципального имущества</t>
  </si>
  <si>
    <t>111</t>
  </si>
  <si>
    <t>112</t>
  </si>
  <si>
    <t>0107</t>
  </si>
  <si>
    <t>Обеспечение проведения выборов и референдумов</t>
  </si>
  <si>
    <t>Обеспечение деятельности высшего должностного лица муниципального образования</t>
  </si>
  <si>
    <t>Расходы на выплаты по оплате труда работников органов МСУ в рамках обеспечения деятельности высшего должностного лица муниципального образования</t>
  </si>
  <si>
    <t>67 1 0000</t>
  </si>
  <si>
    <t>67 0 0000</t>
  </si>
  <si>
    <t>67 1 0021</t>
  </si>
  <si>
    <t>67 3 0000</t>
  </si>
  <si>
    <t>67 3 0022</t>
  </si>
  <si>
    <t>Обеспечение деятельности органов МСУ</t>
  </si>
  <si>
    <t>Обеспечение деятельности представительных органов муниципальных образований</t>
  </si>
  <si>
    <t>Расходы на выплаты по оплате труда работников органов МСУ, не являющихся должностями муниципальной службы,в рамках обеспечения деятельности представительных органов муниципальных образований</t>
  </si>
  <si>
    <t>67 3 0023</t>
  </si>
  <si>
    <t>Расходы на обеспечение функций органов МСУ,в рамках обеспечения деятельности представительных органов муниципальных образований</t>
  </si>
  <si>
    <t>98 0 0000</t>
  </si>
  <si>
    <t>98 9 0000</t>
  </si>
  <si>
    <t>Непрограммые расходы органов МСУ</t>
  </si>
  <si>
    <t xml:space="preserve">Непрограммые расходы </t>
  </si>
  <si>
    <t>98 9 9000</t>
  </si>
  <si>
    <t>67 4 0000</t>
  </si>
  <si>
    <t>Обеспечение деятельности аппаратов органов МСУ</t>
  </si>
  <si>
    <t>67 4 0021</t>
  </si>
  <si>
    <t>Расходы на выплаты по оплате труда работников органов МСУ в рамках обеспечения деятельности главы местной администрации</t>
  </si>
  <si>
    <t>67 5 0021</t>
  </si>
  <si>
    <t>67 5 0000</t>
  </si>
  <si>
    <t>Обеспечение деятельности главы местной администрации</t>
  </si>
  <si>
    <t>Расходы на выплаты по оплате труда работников органов МСУ в рамках обеспечения деятельности аппаратов органов МСУ</t>
  </si>
  <si>
    <t>67 4 0022</t>
  </si>
  <si>
    <t>Расходы на выплаты по оплате труда работников органов МСУ, не являющихся должностями муниципальной службы,в рамках обеспечения деятельности аппаратов органов МСУ</t>
  </si>
  <si>
    <t>67 4 0023</t>
  </si>
  <si>
    <t>Расходы на обеспечение функций органов МСУ,в рамках обеспечения деятельности аппаратов органов МСУ</t>
  </si>
  <si>
    <t>Резервный фонд администрации муниципального образования в рамках непрограммых расходов органов МСУ</t>
  </si>
  <si>
    <t>98 9 1005</t>
  </si>
  <si>
    <t>Премирование по постановлению администрации в связи с юбилеем и вне системы оплаты труда в рамках непрограммных расходов органов МСУ</t>
  </si>
  <si>
    <t>98 9 1003</t>
  </si>
  <si>
    <t>98 9 1007</t>
  </si>
  <si>
    <t>Исполнение судебных актов, вступивших в законную силу по искам к муниципальному образованию в рамках непрограммых расходов органов МСУ</t>
  </si>
  <si>
    <t>98 9 0024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</si>
  <si>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МСУ</t>
  </si>
  <si>
    <t>98 9 9609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</si>
  <si>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</si>
  <si>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98 9 9605</t>
  </si>
  <si>
    <t>98 9 1020</t>
  </si>
  <si>
    <t>Проведение выборов в представительные органы муниципального образования</t>
  </si>
  <si>
    <t>Оплата государственных пошлин и иных обязательных платежей в рамках непрограммных расходов органов МСУ</t>
  </si>
  <si>
    <t>98 9 1032</t>
  </si>
  <si>
    <t>98 9 1008</t>
  </si>
  <si>
    <t>Уплата государственной пошлины в рамках непрограммных расходов органов МСУ</t>
  </si>
  <si>
    <t xml:space="preserve">Расчеты за услуги по начислению и сбору платы за найм в рамках непрограммных расходов органов МСУ </t>
  </si>
  <si>
    <t>98 9 1010</t>
  </si>
  <si>
    <t xml:space="preserve">Расчеты за услуги по начислению и выплате муниципальных субсидий в рамках непрограммных расходов органов МСУ </t>
  </si>
  <si>
    <t>98 9 1011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</si>
  <si>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МСУ</t>
  </si>
  <si>
    <t>98 9 1031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</si>
  <si>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МСУ</t>
  </si>
  <si>
    <t>98 9 9603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</si>
  <si>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МСУ</t>
  </si>
  <si>
    <t>98 9 1309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</si>
  <si>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подпрограммы "Развитие и совершенствование сил и средств гражданской обороны и Кировского территориального звена Ленинградской областной подсистемы предупреждения и ликвидации чрезвычайных ситуаций" муниципальной программы "Безопасность Кировского муниципального района Ленинградской области"</t>
  </si>
  <si>
    <t>58 2 9610</t>
  </si>
  <si>
    <t>Аппаратно-программный комплекс "Безопасный город" системы контроля общественной безопасности муниципального образования "Кировск" в рамках непрограммных расходов органов МСУ</t>
  </si>
  <si>
    <t>98 9 1314</t>
  </si>
  <si>
    <t>Функционирование органов в сфере национальной безопасности в рамках непрограммных расходов органов МСУ</t>
  </si>
  <si>
    <t>98 9 1310</t>
  </si>
  <si>
    <t>98 9 1409</t>
  </si>
  <si>
    <t>Капитальный ремонт (ремонт) автомобильных дорог местного значения и искусственных сооружений на них в рамках непрограммных расходов органов МСУ</t>
  </si>
  <si>
    <t>Содержание автомобильных дорог местного значения и искусственных сооружений на них в рамках непрограммных расходов органов МСУ</t>
  </si>
  <si>
    <t>98 9 1419</t>
  </si>
  <si>
    <t>04 0 0000</t>
  </si>
  <si>
    <t>98 9 8215</t>
  </si>
  <si>
    <t>Мероприятия по землеустройству и землепользованию в рамках непрограммных расходов органов МСУ</t>
  </si>
  <si>
    <t>98 9 1035</t>
  </si>
  <si>
    <t>Субсидии товариществам собственников жилья, жилищным, жилищно-строительным кооперативам и иным специализированным потребительским кооперативам на мероприятия в области жилищного хозйства в рамках непрограммных расходов органов МСУ</t>
  </si>
  <si>
    <t>98 9 0601</t>
  </si>
  <si>
    <t>Капитальный ремонт муниципального жилищного фонда в рамках непрограммных расходов органов МСУ</t>
  </si>
  <si>
    <t>98 9 1501</t>
  </si>
  <si>
    <t>Реконструкция канализационных очистных сооружений г.Кировск в рамках непрограммных расходов органов МСУ</t>
  </si>
  <si>
    <t>98 9 8005</t>
  </si>
  <si>
    <t>Международная программа реконструкции систем водоснабжения и водоотведения "Северная инициатива" в рамках непрограммных расходов органов МСУ</t>
  </si>
  <si>
    <t>98 9 8008</t>
  </si>
  <si>
    <t>Субсидии  организациям на возмещение затрат в период отсутствия договора найма в рамках непрограммных расходов органов МСУ</t>
  </si>
  <si>
    <t>98 9 0602</t>
  </si>
  <si>
    <t>98 9 1520</t>
  </si>
  <si>
    <t>Расходы по содержанию объектов инженерной инфраструктуры (ливневая канализация) в рамках непрограммных расходов органов МСУ</t>
  </si>
  <si>
    <t>98 9 0630</t>
  </si>
  <si>
    <t>Субсидии  на возмещение затрат организациям, предоставляющим населению банно-прачечные услуги в рамках непрограммных расходов органов МСУ</t>
  </si>
  <si>
    <t>98 9 1550</t>
  </si>
  <si>
    <t>Мероприятия в области коммунального хозяйства в рамках непрограммных расходов органов МСУ</t>
  </si>
  <si>
    <t>98 9 1531</t>
  </si>
  <si>
    <t xml:space="preserve">Расходы на озеленение в рамках непрограммных расходов органов МСУ </t>
  </si>
  <si>
    <t xml:space="preserve">Расходы на уличное освещение в рамках непрограммных расходов органов МСУ </t>
  </si>
  <si>
    <t>98 9 1532</t>
  </si>
  <si>
    <t>98 9 1535</t>
  </si>
  <si>
    <t>Расходы на прочие мероприятия по благоустройству в рамках непрограммных расходов органов МСУ</t>
  </si>
  <si>
    <t>98 9 0603</t>
  </si>
  <si>
    <t>Субсидии  на возмещение разницы в цене организациям, предоставляющим населению услуги общественного туалета, в рамках непрограммных расходов органов МСУ</t>
  </si>
  <si>
    <t>Организация сбора и вывоза бытовых отходов и мусора в рамках непрограммных расходов органов МСУ</t>
  </si>
  <si>
    <t>98 9 1536</t>
  </si>
  <si>
    <t>Организация и проведение мероприятий в сфере культуры МО "Кировск" в рамках  непрограммных расходов органов МСУ</t>
  </si>
  <si>
    <t>98 9 1220</t>
  </si>
  <si>
    <t>Доплаты к пенсиям муниципальных служащих в рамках непрограммных расходов органов МСУ</t>
  </si>
  <si>
    <t>98 9 0308</t>
  </si>
  <si>
    <t>Предоставление гражданам субсидий на оплату жилого помещения и коммунальных услуг в рамках непрограммных расходов органов МСУ</t>
  </si>
  <si>
    <t>98 9 0348</t>
  </si>
  <si>
    <t>Предоставление финансовой помощи гражданам на возмещение затрат в целях выполнения работ по монтажу теплопотребляющих энергоустановок, затрат по газификации индивидуальных жилых домов в рамках непрограммных расходов органов МСУ</t>
  </si>
  <si>
    <t>98 9 0319</t>
  </si>
  <si>
    <t>Субсидии на оказание финансовой помощи Общественным организациям -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</si>
  <si>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98 9 0647</t>
  </si>
  <si>
    <t>98 9 0697</t>
  </si>
  <si>
    <t>Субсидии в целях возмещения выпадающих доходов в связи с оказанием услуг плавательного бассейна, находящегося на территории  муниципального образования «Кировск» Кировского муниципального района Ленинградской области для учащихся школ, расположенных на территории муниципального образования «Кировск» Кировского муниципального района Ленинградской области, в рамках непрограммных расходов органов МСУ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</si>
  <si>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 в рамках непрограммных расходов органов МСУ</t>
  </si>
  <si>
    <t>98 9 1504</t>
  </si>
  <si>
    <t>Расходы на оплату публикаций в средствах массовой информации официальных материалов в рамках непрограммных расходов органов МСУ</t>
  </si>
  <si>
    <t>98 9 1505</t>
  </si>
  <si>
    <t xml:space="preserve">Процентные платежи по муниципальному долгу в рамках непрограммных расходов органов МСУ </t>
  </si>
  <si>
    <t>98 9 1001</t>
  </si>
  <si>
    <t>67 9 0000</t>
  </si>
  <si>
    <t>67 9 7134</t>
  </si>
  <si>
    <t>Обеспечение выполнения органами местного самоуправления отдельных государственных полномочий Ленинградской области</t>
  </si>
  <si>
    <t>Расходы за счет субвенций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</si>
  <si>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Муниципальная программа "Развитие и поддержка предпринимательства в МО "Кировск"</t>
  </si>
  <si>
    <t>04 2 0000</t>
  </si>
  <si>
    <t>Подпрограмма "Обеспечение функционирования МБУ "Центр поддержки предпринимательства г.Кировск" муниципальной программы "Развитие и поддержка предпринимательства в МО "Кировск"</t>
  </si>
  <si>
    <t>Предоставление муниципальным бюджетным и автономным учреждениям субсидий в рамках подпрограммы "Обеспечение функционирования МБУ "Центр поддержки предпринимательства г.Кировск" муниципальной программы "Развитие и поддержка предпринимательства в МО "Кировск"</t>
  </si>
  <si>
    <t>04 2 0025</t>
  </si>
  <si>
    <t>Подпрограмма "Развитие и поддержка предпринимательства в МО "Кировск" муниципальной программы "Развитие и поддержка предпринимательства в МО "Кировск"</t>
  </si>
  <si>
    <t>04 1 0000</t>
  </si>
  <si>
    <t>Обеспечение и организация мероприятий в рамках подпрограммы "Развитие и поддержка предпринимательства в МО "Кировск" муниципальной программы "Развитие и поддержка предпринимательства в МО "Кировск"</t>
  </si>
  <si>
    <t>04 1 1443</t>
  </si>
  <si>
    <t>02 0 0000</t>
  </si>
  <si>
    <t>Программа "Благоустройство дворовых территорий г.Кировска Ленинградской области"</t>
  </si>
  <si>
    <t>02 0 1510</t>
  </si>
  <si>
    <t>Комплексное благоустройство дворовых территорий в рамках муниципальной программы "Благоустройство дворовых территорий г.Кировска Ленинградской области"</t>
  </si>
  <si>
    <t>02 0 1511</t>
  </si>
  <si>
    <t>02 0 1512</t>
  </si>
  <si>
    <t>Установка детских площадок с элементами благоустройсва в рамках муниципальной программы "Благоустройство дворовых территорий г.Кировска Ленинградской области"</t>
  </si>
  <si>
    <t>Ремонтные работы по благоустройству в рамках муниципальной программы "Благоустройство дворовых территорий г.Кировска Ленинградской области"</t>
  </si>
  <si>
    <t>03 0 0000</t>
  </si>
  <si>
    <t>03 3 0000</t>
  </si>
  <si>
    <t>03 1 0000</t>
  </si>
  <si>
    <t>03 5 0000</t>
  </si>
  <si>
    <t>03 5 1204</t>
  </si>
  <si>
    <t>03 1 0025</t>
  </si>
  <si>
    <t>03 2 0000</t>
  </si>
  <si>
    <t>03 4 0000</t>
  </si>
  <si>
    <t>03 3 1205</t>
  </si>
  <si>
    <t>03 2 1209</t>
  </si>
  <si>
    <t>03 4 1207</t>
  </si>
  <si>
    <t>Изыскательские работы и разработка проектно-сметной документации водовода и газопровода по адресу: Ленинградская область, г.Кировск, ул. Набережная от д.41 до д.110 в рамках непрограммных расходов органов МСУ</t>
  </si>
  <si>
    <t>50 0 1450</t>
  </si>
  <si>
    <t>50 0 0000</t>
  </si>
  <si>
    <t>Ремонт дворовых проездов и обустройство парковочных зон в рамках муниципальной программы "Создание условий для эффективного выполнения органами местного самоуправления своих полномочий на территории муниципального образования "Кировск" на 2014-2016 годы"</t>
  </si>
  <si>
    <t>Муниципальная программа "Создание условий для эффективного выполнения органами местного самоуправления своих полномочий на территории муниципального образования "Кировск" на 2014-2016 годы"</t>
  </si>
  <si>
    <t>98 9 1500</t>
  </si>
  <si>
    <t>Мероприятия в области жилищного хозяйства в рамках непрограммных расходов органов местного самоуправления</t>
  </si>
  <si>
    <t>1102</t>
  </si>
  <si>
    <t>98 9 9500</t>
  </si>
  <si>
    <t>Межбюджетные трансферты бюджетам поселений из бюджета муниципального района на финансирование мероприятий в области физической культуры и спорта в рамках непрограммных расходов органов местного самоуправления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</si>
  <si>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</si>
  <si>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</si>
  <si>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</si>
  <si>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59 0 0000</t>
  </si>
  <si>
    <t>Муниципальная программа "Повышение безопасности дорожного движения в г. Кировске на 2013-2015 годы"</t>
  </si>
  <si>
    <t>98 9 9503</t>
  </si>
  <si>
    <t>Межбюджетные трансферты на содержание асфальтобетонного покрытия автостанции г.Кировска в рамках непрограммных расходов органов МСУ</t>
  </si>
  <si>
    <t>98 9 7203</t>
  </si>
  <si>
    <t>Мероприятия на подготовку и проведение мероприятий, посвященных дню образования Ленинградской области в рамках непрограммных расходов органов МСУ</t>
  </si>
  <si>
    <t>98 9 7202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</si>
  <si>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МСУ</t>
  </si>
  <si>
    <t>60 0 0000</t>
  </si>
  <si>
    <t>60 1 0000</t>
  </si>
  <si>
    <t>60 1 1454</t>
  </si>
  <si>
    <t>60 1 7014</t>
  </si>
  <si>
    <t>60 2 0000</t>
  </si>
  <si>
    <t>60 2 1455</t>
  </si>
  <si>
    <t>67 2 0000</t>
  </si>
  <si>
    <t>672 0021</t>
  </si>
  <si>
    <t>67 2 0021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</si>
  <si>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представительных органов муниципальных образований</t>
  </si>
  <si>
    <t>Обеспечение деятельности депутатов представительных органов муниципальных образований</t>
  </si>
  <si>
    <t>98 9 8222</t>
  </si>
  <si>
    <t xml:space="preserve">Разработка проектно-сметной документации на строительство участка автомобильной дороги в г. Кировске по ул.Молодежная район д.д. 3,6,8 с заездами к дому 6 по БПС и д.7 по ул.Молодежная в рамках непрограммных расходов органов МСУ </t>
  </si>
  <si>
    <t>98 9 1572</t>
  </si>
  <si>
    <t>98 9 1573</t>
  </si>
  <si>
    <t>Разработка и утверждение схемы теплоснабжения МО "Кировск" в рамках непрограммных расходов органов местного самоуправления</t>
  </si>
  <si>
    <t>Разработка схемы газоснабжения МО "Кировск" в рамках непрограммных расходов органов местного самоуправления</t>
  </si>
  <si>
    <t>98 9 8219</t>
  </si>
  <si>
    <t>Строительство распределительного газопровода по адресу: г.Кировск, ул.Набережная, д.48- д.110 в рамках непрограммных расходов органов местного самоуправления</t>
  </si>
  <si>
    <t>98 9 8220</t>
  </si>
  <si>
    <t>Строительство газопроводов-вводов г.Кировск, ул.Набережная, д.9 в рамках непрограммных расходов органов местного самоуправления</t>
  </si>
  <si>
    <t>Строительство газопроводов-вводов г.Кировск, ул.Железнодорожная, д.1 в рамках непрограммных расходов органов местного самоуправления</t>
  </si>
  <si>
    <t>98 9 8221</t>
  </si>
  <si>
    <t>75 1 0000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</si>
  <si>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в г.Кировске Ленинградской области на 2014 год" муниципальной программы "Развитие коммунальной и инженерной инфраструктуры в г.Кировске Ленинградской области на 2014 год"</t>
  </si>
  <si>
    <t>75 0 0000</t>
  </si>
  <si>
    <t>КВСР</t>
  </si>
  <si>
    <t>КФСР</t>
  </si>
  <si>
    <t>КЦСР</t>
  </si>
  <si>
    <t>КВР</t>
  </si>
  <si>
    <t>Доп КР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</si>
  <si>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</si>
  <si>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</si>
  <si>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000</t>
  </si>
  <si>
    <t>916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</si>
  <si>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</si>
  <si>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</si>
  <si>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866</t>
  </si>
  <si>
    <t>915</t>
  </si>
  <si>
    <t>1100</t>
  </si>
  <si>
    <t>Муниципальная программа "Социально-культурная деятельность, физическая культура и спорт МО "Кировск" Кировского муниципального района Ленинградской области"</t>
  </si>
  <si>
    <t>Подпрограмма "Работа с молодежью в МО "Кировск" муниципальной программы "Социально-культурная деятельность, физическая культура и спорт МО "Кировск" Кировского муниципального района Ленинградской области"</t>
  </si>
  <si>
    <t>Организация и проведение культурно-досуговых мероприятий для молодежи МО "Кировск" в рамках подпрограммы "Работа с молодежью в МО "Кировск" муниципальной программы "Социально-культурная деятельность, физическая культура и спорт МО "Кировск" Кировского муниципального района Ленинградской области"</t>
  </si>
  <si>
    <t>Подпрограмма "Развитие народного художественного творчества в МО "Кировск" муниципальной программы "Социально-культурная деятельность, физическая культура и спорт МО "Кировск" Кировского муниципального района Ленинградской области"</t>
  </si>
  <si>
    <t>Предоставление муниципальным бюджетным и автономным учреждениям субсидий в рамках подпрограммы "Развитие народного художественного творчества в МО "Кировск" муниципальной программы "Социально-культурная деятельность, физическая культура и спорт МО "Кировск" Кировского муниципального района Ленинградской области"</t>
  </si>
  <si>
    <t>Подпрограмма "Капитальный ремонт здания МБУК "РДК" муниципальной программы "Социально-культурная деятельность, физическая культура и спорт МО "Кировск" Кировского муниципального района Ленинградской области"</t>
  </si>
  <si>
    <t>Мероприятия по капитальному ремонту помещений МБУК "РДК" в рамках подпрограммы "Капитальный ремонт здания МБУК "РДК" муниципальной программы "Социально-культурная деятельность, физическая культура и спорт МО "Кировск" Кировского муниципального района Ленинградской области"</t>
  </si>
  <si>
    <t>Подпрограмма "Организация и проведение городских массовых праздников и культурно-досуговых мероприятий в МО "Кировск" муниципальной программы "Социально-культурная деятельность, физическая культура и спорт МО "Кировск" Кировского муниципального района Ленинградской области"</t>
  </si>
  <si>
    <t>Организация и проведение массовых праздников в рамках подпрограммы "Организация и проведение городских массовых праздников и культурно-досуговых мероприятий в МО "Кировск" муниципальной программы "Социально-культурная деятельность, физическая культура и спорт МО "Кировск" Кировского муниципального района Ленинградской области"</t>
  </si>
  <si>
    <t>Подпрограмма "Организация проведения официальных физкультурно-оздоровительных и спортивных мероприятий в МО "Кировск" муниципальной программы "Социально-культурная деятельность, физическая культура и спорт МО "Кировск" Кировского муниципального района Ленинградской области"</t>
  </si>
  <si>
    <t>Организация и проведение официальных физкультурно-оздоровительных и спортивных мероприятий в рамках подпрограммы "Организация проведения официальных физкультурно-оздоровительных и спортивных мероприятий в МО "Кировск" муниципальной программы "Социально-культурная деятельность, физическая культура и спорт МО "Кировск" Кировского муниципального района Ленинградской области"</t>
  </si>
  <si>
    <t>98 9 1038</t>
  </si>
  <si>
    <t>Оплата взноса в уставный фонд муниципального предприятия в рамках непрограммных расходов органов МСУ</t>
  </si>
  <si>
    <t>Расходы за счет свободных остатков</t>
  </si>
  <si>
    <t>100</t>
  </si>
  <si>
    <t>Расходы за счет средств местного бюджета в рамках софинансирования</t>
  </si>
  <si>
    <t>75 1 8070</t>
  </si>
  <si>
    <t>Подпрограмма "Водоснабжение и водоотведение в VI, VIII микрорайонах г.Кировска Ленинградской области на 2015-2016 годы" муниципальной программы "Развитие коммунальной и инженерной инфраструктуры в г.Кировске Ленинградской области на 2014-2016гг"</t>
  </si>
  <si>
    <t>Ремонт канализационного коллектора от КНС на ул.Магистральная в районе д.48 до КНС на ул.Северная д.1б в рамках подпрограммы "Водоснабжение и водоотведение в VI, VIII микрорайонах г.Кировска Ленинградской области на 2015-2016 годы" муниципальной программы "Развитие коммунальной и инженерной инфраструктуры в г.Кировске Ленинградской области на 2014-2016гг"</t>
  </si>
  <si>
    <t>75 2 0000</t>
  </si>
  <si>
    <t>75 2 1581</t>
  </si>
  <si>
    <t xml:space="preserve"> 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</si>
  <si>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 xml:space="preserve"> Подпрограмма "Энергосбережение и повышение энергетической эффективности на территории Ленинградской области" муниципальной программы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</si>
  <si>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Замена теплоэнергетического оборудования для газовой котельной п.Молодцово в рамках подпрограммы "Энергосбережение и повышение энергетической эффективности на территории Ленинградской области" муниципальной программы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</si>
  <si>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77 0 0000</t>
  </si>
  <si>
    <t>77 1 0000</t>
  </si>
  <si>
    <t>77 1 1574</t>
  </si>
  <si>
    <t>Муниципальная программа "Развитие коммунальной и инженерной инфраструктуры в г.Кировске Ленинградской области на 2014-2016гг"</t>
  </si>
  <si>
    <t>Подпрограмма "Водоснабжение и водоотведение в г.Кировске Ленинградской области на 2014 год" муниципальной программы "Развитие коммунальной и инженерной инфраструктуры в г.Кировске Ленинградской области на 2014-2016гг"</t>
  </si>
  <si>
    <t>853</t>
  </si>
  <si>
    <t>Уплата иных платежей</t>
  </si>
  <si>
    <t>Реализация проектов местных инициатив граждан, получивших грантовую поддержку, в рамках муниципальной программы "Создание условий для эффективного выполнения органами местного самоуправления своих полномочий на территории муниципального образования "Кировск" на 2014-2016 годы"</t>
  </si>
  <si>
    <t>Расходы за счет субсидий бюджетам поселений на реализацию областного закона от 14.12.2012 N 95-оз "О содействии развитию на части территорий муниципальных образований Ленинградской области иных форм местного самоуправления"</t>
  </si>
  <si>
    <t>50 0 7088</t>
  </si>
  <si>
    <t>795</t>
  </si>
  <si>
    <t xml:space="preserve">Муниципальная программа "Развитие автомобильных дорог муниципального образования "Кировск" Кировского муниципального района Ленинградской области" </t>
  </si>
  <si>
    <t xml:space="preserve">Подпрограмма "Капитальный ремонт и ремонт автомобильных дорог общего пользования МО "Кировск" муниципальной программы "Развитие автомобильных дорог муниципального образования "Кировск" Кировского муниципального района Ленинградской области" </t>
  </si>
  <si>
    <t xml:space="preserve">Капитальный ремонт и ремонт автомобильных дорог местного значения в рамках подпрограммы "Капитальный ремонт и ремонт автомобильных дорог общего пользования МО "Кировск" муниципальной программы "Развитие автомобильных дорог муниципального образования "Кировск" Кировского муниципального района Ленинградской области" </t>
  </si>
  <si>
    <t>Капитальный ремонт и ремонт автомобильных дорог общего пользования местного значения в рамках подпрограммы "Капитальный ремонт и ремонт автомобильных дорог общего пользования МО "Кировск" 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</si>
  <si>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 xml:space="preserve">Подпрограмма "Капитальный ремонт и ремонт дворовых территорий, проездов к дворовым территориям МО "Кировск" муниципальной программы "Развитие автомобильных дорог муниципального образования "Кировск" Кировского муниципального района Ленинградской области" </t>
  </si>
  <si>
    <t xml:space="preserve">Ремонт проездов к дворовым территориям в рамках подпрограммы "Капитальный ремонт и ремонт дворовых территорий, проездов к дворовым территориям МО "Кировск" муниципальной программы "Развитие автомобильных дорог муниципального образования "Кировск" Кировского муниципального района Ленинградской области" </t>
  </si>
  <si>
    <t>60 3 0000</t>
  </si>
  <si>
    <t>60 3 1462</t>
  </si>
  <si>
    <t>Ремонт автомобильных дорог в рамках подпрограммы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</si>
  <si>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</si>
  <si>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народного художественного творчества в МО "Кировск" муниципальной программы "Сооциально-культурная деятельность, физическая культура и спорт МО "Кировск" Кировского муниципального района Ленинградской области"</t>
  </si>
  <si>
    <t>03 1 7036</t>
  </si>
  <si>
    <t>Расходы за счет субсидий на обеспечение выплат стимулирующего характера работникам муниципальных учреждений культуры Ленинградской области</t>
  </si>
  <si>
    <t>456</t>
  </si>
  <si>
    <t>Капитальный ремонт объектов культуры городского поселения в рамках подпрограммы "Капитальный ремонт здания МБУК "РДК" муниципальной программы "Сооциально-культурная деятельность, физическая культура и спорт МО "Кировск" Кировского муниципального района Ленинградской области"</t>
  </si>
  <si>
    <t>03 5 7035</t>
  </si>
  <si>
    <t>Расходы за счет субсидий на финансирование в рамках государственных программ (Культура)</t>
  </si>
  <si>
    <t>012</t>
  </si>
  <si>
    <t>530</t>
  </si>
  <si>
    <t>03 2 7203</t>
  </si>
  <si>
    <t>Расходы за счет иных межбюджетных тансфертов на подготовку и проведение мероприятий, посвященных образованию Ленинградской области</t>
  </si>
  <si>
    <t>1200</t>
  </si>
  <si>
    <t>Мероприятия на подготовку и проведение мероприятий, посвященных дню образования Ленинградской области в рамках подпрограммы "Организация и проведение городских массовых праздников и культурно-досуговых мероприятий в МО "Кировск" муниципальной программы "Социально-культурная деятельность, физическая культура и спорт МО "Кировск" Кировского муниципального района Ленинградской области"</t>
  </si>
  <si>
    <t>113</t>
  </si>
  <si>
    <t>Расходы  за счет резервного фонда Администрации МО</t>
  </si>
  <si>
    <t>Исполнение представления по устранению выявленных нарушений в рамках непрограммных расходов органов местного самоуправления</t>
  </si>
  <si>
    <t>98 9 1397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</si>
  <si>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в рамках подпрограммы "Капитальный ремонт и ремонт автомобильных дорог общего пользования МО "Кировск", имеющих приоритетный социально-значимый характер" 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</si>
  <si>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016</t>
  </si>
  <si>
    <t>Расходы за счет субсидий на финансирование региональных целевых программ (Дорожное хозяйство)</t>
  </si>
  <si>
    <t>60 2 7013</t>
  </si>
  <si>
    <t>60 3 7420</t>
  </si>
  <si>
    <t>Обеспечение мероприятий по капитальному ремонту многоквартирных домов в рамках непрограммных расходов органов местного самоуправления</t>
  </si>
  <si>
    <t>98 9 9601</t>
  </si>
  <si>
    <t>Расходы за счет остатков межбюджетных трансфертов, имеющих целевое назначение</t>
  </si>
  <si>
    <t>Мероприятия по созданию условий для организации досуга, развития местного традиционного народного художественного творчества, сохранения, возрождения и развитии народных художественных промыслов в рамках подпрограммы "Организация и проведение городских массовых праздников и культурно-досуговых мероприятий в МО "Кировск" муниципальной программы "Сооциально-культурная деятельность, физическая культура и спорт МО "Кировск" Кировского муниципального района Ленинградской области"</t>
  </si>
  <si>
    <t>03 2 7428</t>
  </si>
  <si>
    <t>Приложение №3</t>
  </si>
  <si>
    <t>от "____"___________2016 г. № ____</t>
  </si>
  <si>
    <t>Показатели исполнения расходов бюджета муниципального образования "Кировск" Кировского муниципального района Ленинградской области за 2015 год по ведомственной структуре расходов</t>
  </si>
  <si>
    <t>Бюджетные ассигнования  на 2015 год (тысяч рублей)</t>
  </si>
  <si>
    <t>Исполнено за 2015 год (тысяч рублей)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</si>
</sst>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 Cyr"/>
      <family val="0"/>
    </font>
    <font>
      <i/>
      <sz val="10"/>
      <name val="Arial Cyr"/>
      <family val="0"/>
    </font>
    <font>
      <sz val="12"/>
      <name val="Arial"/>
      <family val="0"/>
    </font>
    <font>
      <b/>
      <i/>
      <sz val="12"/>
      <name val="Arial"/>
      <family val="2"/>
    </font>
    <font>
      <sz val="10"/>
      <color indexed="10"/>
      <name val="Arial Cyr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i/>
      <sz val="14"/>
      <name val="Arial Cyr"/>
      <family val="0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172" fontId="3" fillId="0" borderId="1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>
      <alignment horizontal="right"/>
    </xf>
    <xf numFmtId="172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" fontId="6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6" fillId="0" borderId="2" xfId="0" applyNumberFormat="1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12" fillId="0" borderId="1" xfId="0" applyNumberFormat="1" applyFont="1" applyFill="1" applyBorder="1" applyAlignment="1">
      <alignment horizontal="left" vertical="top" wrapText="1"/>
    </xf>
    <xf numFmtId="20" fontId="11" fillId="0" borderId="1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center"/>
    </xf>
    <xf numFmtId="172" fontId="4" fillId="0" borderId="2" xfId="0" applyNumberFormat="1" applyFont="1" applyFill="1" applyBorder="1" applyAlignment="1">
      <alignment horizontal="right"/>
    </xf>
    <xf numFmtId="172" fontId="4" fillId="0" borderId="2" xfId="0" applyNumberFormat="1" applyFont="1" applyFill="1" applyBorder="1" applyAlignment="1">
      <alignment horizontal="right"/>
    </xf>
    <xf numFmtId="172" fontId="5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/>
    </xf>
    <xf numFmtId="0" fontId="1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186" fontId="12" fillId="0" borderId="4" xfId="0" applyNumberFormat="1" applyFont="1" applyBorder="1" applyAlignment="1">
      <alignment horizontal="left" vertical="center" wrapText="1"/>
    </xf>
    <xf numFmtId="172" fontId="5" fillId="0" borderId="2" xfId="0" applyNumberFormat="1" applyFont="1" applyFill="1" applyBorder="1" applyAlignment="1">
      <alignment horizontal="right"/>
    </xf>
    <xf numFmtId="49" fontId="11" fillId="0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center"/>
    </xf>
    <xf numFmtId="172" fontId="6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20" fontId="14" fillId="0" borderId="1" xfId="0" applyNumberFormat="1" applyFont="1" applyFill="1" applyBorder="1" applyAlignment="1">
      <alignment horizontal="left" wrapText="1"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49" fontId="4" fillId="0" borderId="4" xfId="0" applyNumberFormat="1" applyFont="1" applyBorder="1" applyAlignment="1">
      <alignment horizontal="left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330"/>
  <sheetViews>
    <sheetView showGridLines="0" tabSelected="1" view="pageBreakPreview" zoomScale="75" zoomScaleSheetLayoutView="75" workbookViewId="0" topLeftCell="A1">
      <selection activeCell="I8" sqref="I8"/>
    </sheetView>
  </sheetViews>
  <sheetFormatPr defaultColWidth="9.00390625" defaultRowHeight="12.75"/>
  <cols>
    <col min="1" max="1" width="106.00390625" style="25" customWidth="1"/>
    <col min="2" max="2" width="8.00390625" style="25" customWidth="1"/>
    <col min="3" max="3" width="9.125" style="25" customWidth="1"/>
    <col min="4" max="4" width="12.625" style="25" customWidth="1"/>
    <col min="5" max="5" width="6.75390625" style="25" customWidth="1"/>
    <col min="6" max="6" width="21.125" style="25" hidden="1" customWidth="1"/>
    <col min="7" max="7" width="7.375" style="25" customWidth="1"/>
    <col min="8" max="9" width="13.00390625" style="25" customWidth="1"/>
    <col min="10" max="16384" width="9.125" style="25" customWidth="1"/>
  </cols>
  <sheetData>
    <row r="1" spans="1:8" ht="14.25">
      <c r="A1" s="66"/>
      <c r="B1" s="74" t="s">
        <v>387</v>
      </c>
      <c r="C1" s="74"/>
      <c r="D1" s="74"/>
      <c r="E1"/>
      <c r="F1"/>
      <c r="G1" s="67"/>
      <c r="H1" s="68"/>
    </row>
    <row r="2" spans="1:8" ht="14.25">
      <c r="A2" s="66"/>
      <c r="B2" s="69" t="s">
        <v>89</v>
      </c>
      <c r="C2" s="69"/>
      <c r="D2" s="69"/>
      <c r="E2" s="70"/>
      <c r="F2" s="70"/>
      <c r="G2" s="70"/>
      <c r="H2" s="68"/>
    </row>
    <row r="3" spans="1:8" ht="14.25">
      <c r="A3" s="66"/>
      <c r="B3" s="69" t="s">
        <v>388</v>
      </c>
      <c r="C3" s="69"/>
      <c r="D3" s="69"/>
      <c r="E3" s="71"/>
      <c r="F3" s="70"/>
      <c r="G3" s="70"/>
      <c r="H3" s="68"/>
    </row>
    <row r="4" spans="1:8" ht="12.75">
      <c r="A4"/>
      <c r="B4"/>
      <c r="C4"/>
      <c r="D4"/>
      <c r="E4"/>
      <c r="F4"/>
      <c r="G4" s="67"/>
      <c r="H4" s="68"/>
    </row>
    <row r="5" spans="1:8" ht="39.75" customHeight="1">
      <c r="A5" s="72" t="s">
        <v>389</v>
      </c>
      <c r="B5" s="72"/>
      <c r="C5" s="72"/>
      <c r="D5" s="72"/>
      <c r="E5" s="72"/>
      <c r="F5" s="73"/>
      <c r="G5" s="73"/>
      <c r="H5" s="73"/>
    </row>
    <row r="6" ht="8.25" customHeight="1" thickBot="1"/>
    <row r="7" spans="1:9" s="27" customFormat="1" ht="43.5" customHeight="1" thickTop="1">
      <c r="A7" s="26" t="s">
        <v>45</v>
      </c>
      <c r="B7" s="26" t="s">
        <v>301</v>
      </c>
      <c r="C7" s="26" t="s">
        <v>302</v>
      </c>
      <c r="D7" s="26" t="s">
        <v>303</v>
      </c>
      <c r="E7" s="26" t="s">
        <v>304</v>
      </c>
      <c r="F7" s="26" t="s">
        <v>55</v>
      </c>
      <c r="G7" s="52" t="s">
        <v>305</v>
      </c>
      <c r="H7" s="65" t="s">
        <v>390</v>
      </c>
      <c r="I7" s="65" t="s">
        <v>391</v>
      </c>
    </row>
    <row r="8" spans="1:9" ht="1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53">
        <v>6</v>
      </c>
      <c r="H8" s="17">
        <v>7</v>
      </c>
      <c r="I8" s="17">
        <v>7</v>
      </c>
    </row>
    <row r="9" spans="1:9" ht="17.25" customHeight="1">
      <c r="A9" s="54" t="s">
        <v>306</v>
      </c>
      <c r="B9" s="55" t="s">
        <v>307</v>
      </c>
      <c r="C9" s="17"/>
      <c r="D9" s="17"/>
      <c r="E9" s="17"/>
      <c r="F9" s="17"/>
      <c r="G9" s="53"/>
      <c r="H9" s="56">
        <f>H10</f>
        <v>3532.3</v>
      </c>
      <c r="I9" s="56">
        <f>I10</f>
        <v>2921.51</v>
      </c>
    </row>
    <row r="10" spans="1:9" s="13" customFormat="1" ht="15.75">
      <c r="A10" s="3" t="s">
        <v>15</v>
      </c>
      <c r="B10" s="58" t="s">
        <v>307</v>
      </c>
      <c r="C10" s="9"/>
      <c r="D10" s="9" t="s">
        <v>46</v>
      </c>
      <c r="E10" s="9" t="s">
        <v>46</v>
      </c>
      <c r="F10" s="7" t="e">
        <f>F16+F35+F63+#REF!+F68+F11+#REF!</f>
        <v>#REF!</v>
      </c>
      <c r="G10" s="7"/>
      <c r="H10" s="7">
        <f>H11+H16</f>
        <v>3532.3</v>
      </c>
      <c r="I10" s="7">
        <f>I11+I16</f>
        <v>2921.51</v>
      </c>
    </row>
    <row r="11" spans="1:9" ht="17.25" customHeight="1">
      <c r="A11" s="3" t="s">
        <v>51</v>
      </c>
      <c r="B11" s="58" t="s">
        <v>307</v>
      </c>
      <c r="C11" s="12" t="s">
        <v>52</v>
      </c>
      <c r="D11" s="12"/>
      <c r="E11" s="12"/>
      <c r="F11" s="4">
        <f>F14</f>
        <v>843.5</v>
      </c>
      <c r="G11" s="4"/>
      <c r="H11" s="4">
        <f>H14</f>
        <v>1230.9</v>
      </c>
      <c r="I11" s="4">
        <f>I14</f>
        <v>884.51</v>
      </c>
    </row>
    <row r="12" spans="1:9" ht="15.75">
      <c r="A12" s="3" t="s">
        <v>115</v>
      </c>
      <c r="B12" s="58" t="s">
        <v>307</v>
      </c>
      <c r="C12" s="12" t="s">
        <v>52</v>
      </c>
      <c r="D12" s="12" t="s">
        <v>111</v>
      </c>
      <c r="E12" s="12"/>
      <c r="F12" s="4">
        <f>F13</f>
        <v>843.5</v>
      </c>
      <c r="G12" s="4"/>
      <c r="H12" s="4">
        <f aca="true" t="shared" si="0" ref="H12:I14">H13</f>
        <v>1230.9</v>
      </c>
      <c r="I12" s="4">
        <f t="shared" si="0"/>
        <v>884.51</v>
      </c>
    </row>
    <row r="13" spans="1:9" ht="19.5" customHeight="1">
      <c r="A13" s="3" t="s">
        <v>108</v>
      </c>
      <c r="B13" s="58" t="s">
        <v>307</v>
      </c>
      <c r="C13" s="12" t="s">
        <v>52</v>
      </c>
      <c r="D13" s="12" t="s">
        <v>110</v>
      </c>
      <c r="E13" s="12"/>
      <c r="F13" s="4">
        <f>F14</f>
        <v>843.5</v>
      </c>
      <c r="G13" s="4"/>
      <c r="H13" s="4">
        <f t="shared" si="0"/>
        <v>1230.9</v>
      </c>
      <c r="I13" s="4">
        <f t="shared" si="0"/>
        <v>884.51</v>
      </c>
    </row>
    <row r="14" spans="1:9" ht="33.75" customHeight="1">
      <c r="A14" s="3" t="s">
        <v>109</v>
      </c>
      <c r="B14" s="58" t="s">
        <v>307</v>
      </c>
      <c r="C14" s="9" t="s">
        <v>52</v>
      </c>
      <c r="D14" s="9" t="s">
        <v>112</v>
      </c>
      <c r="E14" s="9"/>
      <c r="F14" s="7">
        <f>891.5-48</f>
        <v>843.5</v>
      </c>
      <c r="G14" s="7"/>
      <c r="H14" s="7">
        <f t="shared" si="0"/>
        <v>1230.9</v>
      </c>
      <c r="I14" s="7">
        <f t="shared" si="0"/>
        <v>884.51</v>
      </c>
    </row>
    <row r="15" spans="1:9" ht="15.75">
      <c r="A15" s="2" t="s">
        <v>91</v>
      </c>
      <c r="B15" s="58" t="s">
        <v>307</v>
      </c>
      <c r="C15" s="1" t="s">
        <v>52</v>
      </c>
      <c r="D15" s="1" t="s">
        <v>112</v>
      </c>
      <c r="E15" s="1" t="s">
        <v>90</v>
      </c>
      <c r="F15" s="6">
        <v>1052.55</v>
      </c>
      <c r="G15" s="57" t="s">
        <v>308</v>
      </c>
      <c r="H15" s="6">
        <v>1230.9</v>
      </c>
      <c r="I15" s="6">
        <v>884.51</v>
      </c>
    </row>
    <row r="16" spans="1:9" ht="31.5" customHeight="1">
      <c r="A16" s="3" t="s">
        <v>39</v>
      </c>
      <c r="B16" s="58" t="s">
        <v>307</v>
      </c>
      <c r="C16" s="9" t="s">
        <v>16</v>
      </c>
      <c r="D16" s="12"/>
      <c r="E16" s="12"/>
      <c r="F16" s="4">
        <f>F21</f>
        <v>1052.55</v>
      </c>
      <c r="G16" s="4"/>
      <c r="H16" s="4">
        <f>H17+H29</f>
        <v>2301.4</v>
      </c>
      <c r="I16" s="4">
        <f>I17+I29</f>
        <v>2037</v>
      </c>
    </row>
    <row r="17" spans="1:9" ht="17.25" customHeight="1">
      <c r="A17" s="3" t="s">
        <v>115</v>
      </c>
      <c r="B17" s="58" t="s">
        <v>307</v>
      </c>
      <c r="C17" s="12" t="s">
        <v>16</v>
      </c>
      <c r="D17" s="12" t="s">
        <v>111</v>
      </c>
      <c r="E17" s="12"/>
      <c r="F17" s="4"/>
      <c r="G17" s="4"/>
      <c r="H17" s="4">
        <f>H18+H21</f>
        <v>2066.8</v>
      </c>
      <c r="I17" s="4">
        <f>I18+I21</f>
        <v>1802.3799999999999</v>
      </c>
    </row>
    <row r="18" spans="1:9" ht="33" customHeight="1">
      <c r="A18" s="3" t="s">
        <v>285</v>
      </c>
      <c r="B18" s="58" t="s">
        <v>307</v>
      </c>
      <c r="C18" s="9" t="s">
        <v>16</v>
      </c>
      <c r="D18" s="9" t="s">
        <v>281</v>
      </c>
      <c r="E18" s="12"/>
      <c r="F18" s="4">
        <f>F19</f>
        <v>1052.55</v>
      </c>
      <c r="G18" s="4"/>
      <c r="H18" s="4">
        <f>H19</f>
        <v>23.3</v>
      </c>
      <c r="I18" s="4">
        <f>I19</f>
        <v>23.3</v>
      </c>
    </row>
    <row r="19" spans="1:9" ht="47.25" customHeight="1">
      <c r="A19" s="3" t="s">
        <v>284</v>
      </c>
      <c r="B19" s="58" t="s">
        <v>307</v>
      </c>
      <c r="C19" s="9" t="s">
        <v>16</v>
      </c>
      <c r="D19" s="9" t="s">
        <v>282</v>
      </c>
      <c r="E19" s="1"/>
      <c r="F19" s="4">
        <f>F20</f>
        <v>1052.55</v>
      </c>
      <c r="G19" s="4"/>
      <c r="H19" s="4">
        <f>H20</f>
        <v>23.3</v>
      </c>
      <c r="I19" s="4">
        <f>I20</f>
        <v>23.3</v>
      </c>
    </row>
    <row r="20" spans="1:9" ht="17.25" customHeight="1">
      <c r="A20" s="2" t="s">
        <v>91</v>
      </c>
      <c r="B20" s="58" t="s">
        <v>307</v>
      </c>
      <c r="C20" s="1" t="s">
        <v>16</v>
      </c>
      <c r="D20" s="1" t="s">
        <v>283</v>
      </c>
      <c r="E20" s="1" t="s">
        <v>90</v>
      </c>
      <c r="F20" s="6">
        <v>1052.55</v>
      </c>
      <c r="G20" s="57" t="s">
        <v>308</v>
      </c>
      <c r="H20" s="6">
        <v>23.3</v>
      </c>
      <c r="I20" s="6">
        <v>23.3</v>
      </c>
    </row>
    <row r="21" spans="1:9" ht="19.5" customHeight="1">
      <c r="A21" s="3" t="s">
        <v>116</v>
      </c>
      <c r="B21" s="58" t="s">
        <v>307</v>
      </c>
      <c r="C21" s="9" t="s">
        <v>16</v>
      </c>
      <c r="D21" s="9" t="s">
        <v>113</v>
      </c>
      <c r="E21" s="12"/>
      <c r="F21" s="4">
        <f>F22</f>
        <v>1052.55</v>
      </c>
      <c r="G21" s="4"/>
      <c r="H21" s="4">
        <f>H22+H24</f>
        <v>2043.5</v>
      </c>
      <c r="I21" s="4">
        <f>I22+I24</f>
        <v>1779.08</v>
      </c>
    </row>
    <row r="22" spans="1:9" ht="45.75" customHeight="1">
      <c r="A22" s="3" t="s">
        <v>117</v>
      </c>
      <c r="B22" s="58" t="s">
        <v>307</v>
      </c>
      <c r="C22" s="9" t="s">
        <v>16</v>
      </c>
      <c r="D22" s="9" t="s">
        <v>114</v>
      </c>
      <c r="E22" s="1"/>
      <c r="F22" s="4">
        <f>F23</f>
        <v>1052.55</v>
      </c>
      <c r="G22" s="4"/>
      <c r="H22" s="4">
        <f>H23</f>
        <v>1020.8</v>
      </c>
      <c r="I22" s="4">
        <f>I23</f>
        <v>911.6</v>
      </c>
    </row>
    <row r="23" spans="1:9" ht="15.75">
      <c r="A23" s="2" t="s">
        <v>91</v>
      </c>
      <c r="B23" s="58" t="s">
        <v>307</v>
      </c>
      <c r="C23" s="1" t="s">
        <v>16</v>
      </c>
      <c r="D23" s="1" t="s">
        <v>114</v>
      </c>
      <c r="E23" s="1" t="s">
        <v>90</v>
      </c>
      <c r="F23" s="6">
        <v>1052.55</v>
      </c>
      <c r="G23" s="57" t="s">
        <v>308</v>
      </c>
      <c r="H23" s="6">
        <v>1020.8</v>
      </c>
      <c r="I23" s="6">
        <v>911.6</v>
      </c>
    </row>
    <row r="24" spans="1:9" ht="31.5" customHeight="1">
      <c r="A24" s="3" t="s">
        <v>119</v>
      </c>
      <c r="B24" s="58" t="s">
        <v>307</v>
      </c>
      <c r="C24" s="9" t="s">
        <v>16</v>
      </c>
      <c r="D24" s="12" t="s">
        <v>118</v>
      </c>
      <c r="E24" s="12"/>
      <c r="F24" s="4"/>
      <c r="G24" s="4"/>
      <c r="H24" s="4">
        <f>H25+H26+H27+H28</f>
        <v>1022.7</v>
      </c>
      <c r="I24" s="4">
        <f>I25+I26+I27+I28</f>
        <v>867.48</v>
      </c>
    </row>
    <row r="25" spans="1:9" ht="15.75">
      <c r="A25" s="2" t="s">
        <v>96</v>
      </c>
      <c r="B25" s="58" t="s">
        <v>307</v>
      </c>
      <c r="C25" s="1" t="s">
        <v>16</v>
      </c>
      <c r="D25" s="1" t="s">
        <v>118</v>
      </c>
      <c r="E25" s="1" t="s">
        <v>92</v>
      </c>
      <c r="F25" s="6">
        <v>1052.55</v>
      </c>
      <c r="G25" s="57" t="s">
        <v>308</v>
      </c>
      <c r="H25" s="6">
        <v>270</v>
      </c>
      <c r="I25" s="6">
        <v>254.65</v>
      </c>
    </row>
    <row r="26" spans="1:9" ht="15.75">
      <c r="A26" s="2" t="s">
        <v>97</v>
      </c>
      <c r="B26" s="58" t="s">
        <v>307</v>
      </c>
      <c r="C26" s="1" t="s">
        <v>16</v>
      </c>
      <c r="D26" s="1" t="s">
        <v>118</v>
      </c>
      <c r="E26" s="1" t="s">
        <v>93</v>
      </c>
      <c r="F26" s="6">
        <v>1052.55</v>
      </c>
      <c r="G26" s="57" t="s">
        <v>308</v>
      </c>
      <c r="H26" s="6">
        <v>107.3</v>
      </c>
      <c r="I26" s="6">
        <v>31.62</v>
      </c>
    </row>
    <row r="27" spans="1:9" ht="15.75">
      <c r="A27" s="2" t="s">
        <v>98</v>
      </c>
      <c r="B27" s="58" t="s">
        <v>307</v>
      </c>
      <c r="C27" s="1" t="s">
        <v>16</v>
      </c>
      <c r="D27" s="1" t="s">
        <v>118</v>
      </c>
      <c r="E27" s="1" t="s">
        <v>94</v>
      </c>
      <c r="F27" s="6">
        <v>1052.55</v>
      </c>
      <c r="G27" s="57" t="s">
        <v>308</v>
      </c>
      <c r="H27" s="6">
        <v>640.2</v>
      </c>
      <c r="I27" s="6">
        <v>581.11</v>
      </c>
    </row>
    <row r="28" spans="1:9" ht="15.75">
      <c r="A28" s="2" t="s">
        <v>345</v>
      </c>
      <c r="B28" s="58" t="s">
        <v>307</v>
      </c>
      <c r="C28" s="1" t="s">
        <v>16</v>
      </c>
      <c r="D28" s="1" t="s">
        <v>118</v>
      </c>
      <c r="E28" s="1" t="s">
        <v>344</v>
      </c>
      <c r="F28" s="6">
        <v>1052.55</v>
      </c>
      <c r="G28" s="57" t="s">
        <v>308</v>
      </c>
      <c r="H28" s="6">
        <v>5.2</v>
      </c>
      <c r="I28" s="6">
        <v>0.1</v>
      </c>
    </row>
    <row r="29" spans="1:9" ht="20.25" customHeight="1">
      <c r="A29" s="3" t="s">
        <v>122</v>
      </c>
      <c r="B29" s="58" t="s">
        <v>307</v>
      </c>
      <c r="C29" s="9" t="s">
        <v>16</v>
      </c>
      <c r="D29" s="8" t="s">
        <v>120</v>
      </c>
      <c r="E29" s="1"/>
      <c r="F29" s="10" t="e">
        <f>#REF!</f>
        <v>#REF!</v>
      </c>
      <c r="G29" s="10"/>
      <c r="H29" s="10">
        <f aca="true" t="shared" si="1" ref="H29:I32">H30</f>
        <v>234.6</v>
      </c>
      <c r="I29" s="10">
        <f t="shared" si="1"/>
        <v>234.62</v>
      </c>
    </row>
    <row r="30" spans="1:9" ht="15.75">
      <c r="A30" s="29" t="s">
        <v>123</v>
      </c>
      <c r="B30" s="58" t="s">
        <v>307</v>
      </c>
      <c r="C30" s="9" t="s">
        <v>16</v>
      </c>
      <c r="D30" s="8" t="s">
        <v>121</v>
      </c>
      <c r="E30" s="1"/>
      <c r="F30" s="10"/>
      <c r="G30" s="10"/>
      <c r="H30" s="10">
        <f t="shared" si="1"/>
        <v>234.6</v>
      </c>
      <c r="I30" s="10">
        <f t="shared" si="1"/>
        <v>234.62</v>
      </c>
    </row>
    <row r="31" spans="1:9" ht="15.75">
      <c r="A31" s="29" t="s">
        <v>65</v>
      </c>
      <c r="B31" s="58" t="s">
        <v>307</v>
      </c>
      <c r="C31" s="9" t="s">
        <v>16</v>
      </c>
      <c r="D31" s="8" t="s">
        <v>124</v>
      </c>
      <c r="E31" s="1"/>
      <c r="F31" s="10"/>
      <c r="G31" s="10"/>
      <c r="H31" s="10">
        <f t="shared" si="1"/>
        <v>234.6</v>
      </c>
      <c r="I31" s="10">
        <f t="shared" si="1"/>
        <v>234.62</v>
      </c>
    </row>
    <row r="32" spans="1:9" ht="63.75" customHeight="1">
      <c r="A32" s="29" t="s">
        <v>144</v>
      </c>
      <c r="B32" s="58" t="s">
        <v>307</v>
      </c>
      <c r="C32" s="9" t="s">
        <v>16</v>
      </c>
      <c r="D32" s="8" t="s">
        <v>145</v>
      </c>
      <c r="E32" s="1"/>
      <c r="F32" s="10"/>
      <c r="G32" s="10"/>
      <c r="H32" s="10">
        <f t="shared" si="1"/>
        <v>234.6</v>
      </c>
      <c r="I32" s="10">
        <f t="shared" si="1"/>
        <v>234.62</v>
      </c>
    </row>
    <row r="33" spans="1:9" ht="44.25" customHeight="1">
      <c r="A33" s="30" t="s">
        <v>0</v>
      </c>
      <c r="B33" s="59" t="s">
        <v>307</v>
      </c>
      <c r="C33" s="1" t="s">
        <v>16</v>
      </c>
      <c r="D33" s="11" t="s">
        <v>145</v>
      </c>
      <c r="E33" s="1" t="s">
        <v>2</v>
      </c>
      <c r="F33" s="10"/>
      <c r="G33" s="57" t="s">
        <v>309</v>
      </c>
      <c r="H33" s="5">
        <v>234.6</v>
      </c>
      <c r="I33" s="5">
        <v>234.62</v>
      </c>
    </row>
    <row r="34" spans="1:9" ht="37.5" customHeight="1">
      <c r="A34" s="60" t="s">
        <v>310</v>
      </c>
      <c r="B34" s="9" t="s">
        <v>311</v>
      </c>
      <c r="C34" s="1"/>
      <c r="D34" s="11"/>
      <c r="E34" s="1"/>
      <c r="F34" s="10"/>
      <c r="G34" s="57"/>
      <c r="H34" s="5">
        <f>H35+H58+H63+H68+H97+H115+H165+H246+H252+H281+H299+H314+H322</f>
        <v>267855.89</v>
      </c>
      <c r="I34" s="5">
        <f>I35+I58+I63+I68+I97+I115+I165+I246+I252+I281+I299+I314+I322</f>
        <v>193832.54</v>
      </c>
    </row>
    <row r="35" spans="1:9" ht="45.75">
      <c r="A35" s="3" t="s">
        <v>40</v>
      </c>
      <c r="B35" s="9" t="s">
        <v>311</v>
      </c>
      <c r="C35" s="9" t="s">
        <v>17</v>
      </c>
      <c r="D35" s="12" t="s">
        <v>46</v>
      </c>
      <c r="E35" s="12" t="s">
        <v>46</v>
      </c>
      <c r="F35" s="4">
        <f>F36</f>
        <v>20935.6</v>
      </c>
      <c r="G35" s="4"/>
      <c r="H35" s="4">
        <f>H36+H53</f>
        <v>20277.300000000003</v>
      </c>
      <c r="I35" s="4">
        <f>I36+I53</f>
        <v>18407.93</v>
      </c>
    </row>
    <row r="36" spans="1:9" ht="15.75">
      <c r="A36" s="3" t="s">
        <v>115</v>
      </c>
      <c r="B36" s="9" t="s">
        <v>311</v>
      </c>
      <c r="C36" s="9" t="s">
        <v>17</v>
      </c>
      <c r="D36" s="9" t="s">
        <v>111</v>
      </c>
      <c r="E36" s="12" t="s">
        <v>46</v>
      </c>
      <c r="F36" s="4">
        <f>F47+F37</f>
        <v>20935.6</v>
      </c>
      <c r="G36" s="4"/>
      <c r="H36" s="4">
        <f>H47+H37+H50</f>
        <v>19613.4</v>
      </c>
      <c r="I36" s="4">
        <f>I47+I37+I50</f>
        <v>17744.03</v>
      </c>
    </row>
    <row r="37" spans="1:9" ht="15.75">
      <c r="A37" s="3" t="s">
        <v>126</v>
      </c>
      <c r="B37" s="9" t="s">
        <v>311</v>
      </c>
      <c r="C37" s="9" t="s">
        <v>17</v>
      </c>
      <c r="D37" s="9" t="s">
        <v>125</v>
      </c>
      <c r="E37" s="1"/>
      <c r="F37" s="4">
        <f>F39</f>
        <v>20058.6</v>
      </c>
      <c r="G37" s="4"/>
      <c r="H37" s="4">
        <f>H38+H40+H42</f>
        <v>19610.4</v>
      </c>
      <c r="I37" s="4">
        <f>I38+I40+I42</f>
        <v>17744.03</v>
      </c>
    </row>
    <row r="38" spans="1:9" ht="30.75">
      <c r="A38" s="3" t="s">
        <v>132</v>
      </c>
      <c r="B38" s="9" t="s">
        <v>311</v>
      </c>
      <c r="C38" s="9" t="s">
        <v>17</v>
      </c>
      <c r="D38" s="9" t="s">
        <v>127</v>
      </c>
      <c r="E38" s="1"/>
      <c r="F38" s="4"/>
      <c r="G38" s="4"/>
      <c r="H38" s="4">
        <f>H39</f>
        <v>12943.8</v>
      </c>
      <c r="I38" s="4">
        <f>I39</f>
        <v>12147.61</v>
      </c>
    </row>
    <row r="39" spans="1:9" ht="15">
      <c r="A39" s="2" t="s">
        <v>91</v>
      </c>
      <c r="B39" s="9" t="s">
        <v>311</v>
      </c>
      <c r="C39" s="1" t="s">
        <v>17</v>
      </c>
      <c r="D39" s="1" t="s">
        <v>127</v>
      </c>
      <c r="E39" s="1" t="s">
        <v>90</v>
      </c>
      <c r="F39" s="6">
        <f>20052.5+6.1</f>
        <v>20058.6</v>
      </c>
      <c r="G39" s="57" t="s">
        <v>308</v>
      </c>
      <c r="H39" s="6">
        <v>12943.8</v>
      </c>
      <c r="I39" s="6">
        <v>12147.61</v>
      </c>
    </row>
    <row r="40" spans="1:9" ht="45">
      <c r="A40" s="3" t="s">
        <v>134</v>
      </c>
      <c r="B40" s="1" t="s">
        <v>311</v>
      </c>
      <c r="C40" s="9" t="s">
        <v>17</v>
      </c>
      <c r="D40" s="9" t="s">
        <v>133</v>
      </c>
      <c r="E40" s="1"/>
      <c r="F40" s="6"/>
      <c r="G40" s="6"/>
      <c r="H40" s="7">
        <f>H41</f>
        <v>4538.2</v>
      </c>
      <c r="I40" s="7">
        <f>I41</f>
        <v>4199.14</v>
      </c>
    </row>
    <row r="41" spans="1:9" ht="15.75">
      <c r="A41" s="2" t="s">
        <v>91</v>
      </c>
      <c r="B41" s="9" t="s">
        <v>311</v>
      </c>
      <c r="C41" s="1" t="s">
        <v>17</v>
      </c>
      <c r="D41" s="1" t="s">
        <v>133</v>
      </c>
      <c r="E41" s="1" t="s">
        <v>90</v>
      </c>
      <c r="F41" s="4"/>
      <c r="G41" s="57" t="s">
        <v>308</v>
      </c>
      <c r="H41" s="6">
        <v>4538.2</v>
      </c>
      <c r="I41" s="6">
        <v>4199.14</v>
      </c>
    </row>
    <row r="42" spans="1:9" ht="30">
      <c r="A42" s="3" t="s">
        <v>136</v>
      </c>
      <c r="B42" s="1" t="s">
        <v>311</v>
      </c>
      <c r="C42" s="9" t="s">
        <v>17</v>
      </c>
      <c r="D42" s="9" t="s">
        <v>135</v>
      </c>
      <c r="E42" s="1"/>
      <c r="F42" s="6"/>
      <c r="G42" s="6"/>
      <c r="H42" s="7">
        <f>H43+H44+H45+H46</f>
        <v>2128.4</v>
      </c>
      <c r="I42" s="7">
        <f>I43+I44+I45+I46</f>
        <v>1397.2799999999997</v>
      </c>
    </row>
    <row r="43" spans="1:9" ht="15">
      <c r="A43" s="2" t="s">
        <v>96</v>
      </c>
      <c r="B43" s="9" t="s">
        <v>311</v>
      </c>
      <c r="C43" s="1" t="s">
        <v>17</v>
      </c>
      <c r="D43" s="1" t="s">
        <v>135</v>
      </c>
      <c r="E43" s="1" t="s">
        <v>92</v>
      </c>
      <c r="F43" s="6"/>
      <c r="G43" s="57" t="s">
        <v>308</v>
      </c>
      <c r="H43" s="6">
        <v>286.6</v>
      </c>
      <c r="I43" s="6">
        <v>232.47</v>
      </c>
    </row>
    <row r="44" spans="1:9" ht="17.25" customHeight="1">
      <c r="A44" s="2" t="s">
        <v>97</v>
      </c>
      <c r="B44" s="1" t="s">
        <v>311</v>
      </c>
      <c r="C44" s="1" t="s">
        <v>17</v>
      </c>
      <c r="D44" s="1" t="s">
        <v>135</v>
      </c>
      <c r="E44" s="1" t="s">
        <v>93</v>
      </c>
      <c r="F44" s="6"/>
      <c r="G44" s="57" t="s">
        <v>308</v>
      </c>
      <c r="H44" s="6">
        <v>785.7</v>
      </c>
      <c r="I44" s="6">
        <v>387.96</v>
      </c>
    </row>
    <row r="45" spans="1:9" ht="15">
      <c r="A45" s="2" t="s">
        <v>98</v>
      </c>
      <c r="B45" s="1" t="s">
        <v>311</v>
      </c>
      <c r="C45" s="1" t="s">
        <v>17</v>
      </c>
      <c r="D45" s="1" t="s">
        <v>135</v>
      </c>
      <c r="E45" s="1" t="s">
        <v>94</v>
      </c>
      <c r="F45" s="6"/>
      <c r="G45" s="57" t="s">
        <v>308</v>
      </c>
      <c r="H45" s="6">
        <v>1046.1</v>
      </c>
      <c r="I45" s="6">
        <v>776.31</v>
      </c>
    </row>
    <row r="46" spans="1:9" ht="15">
      <c r="A46" s="2" t="s">
        <v>99</v>
      </c>
      <c r="B46" s="1" t="s">
        <v>311</v>
      </c>
      <c r="C46" s="1" t="s">
        <v>17</v>
      </c>
      <c r="D46" s="1" t="s">
        <v>135</v>
      </c>
      <c r="E46" s="1" t="s">
        <v>95</v>
      </c>
      <c r="F46" s="6">
        <v>1052.55</v>
      </c>
      <c r="G46" s="57" t="s">
        <v>308</v>
      </c>
      <c r="H46" s="6">
        <v>10</v>
      </c>
      <c r="I46" s="6">
        <v>0.54</v>
      </c>
    </row>
    <row r="47" spans="1:9" ht="15.75">
      <c r="A47" s="3" t="s">
        <v>131</v>
      </c>
      <c r="B47" s="1" t="s">
        <v>311</v>
      </c>
      <c r="C47" s="9" t="s">
        <v>17</v>
      </c>
      <c r="D47" s="9" t="s">
        <v>130</v>
      </c>
      <c r="E47" s="1"/>
      <c r="F47" s="4">
        <f>F49</f>
        <v>877</v>
      </c>
      <c r="G47" s="4"/>
      <c r="H47" s="4">
        <f>H48</f>
        <v>0</v>
      </c>
      <c r="I47" s="4">
        <f>I48</f>
        <v>0</v>
      </c>
    </row>
    <row r="48" spans="1:9" ht="30.75">
      <c r="A48" s="3" t="s">
        <v>128</v>
      </c>
      <c r="B48" s="9" t="s">
        <v>311</v>
      </c>
      <c r="C48" s="9" t="s">
        <v>17</v>
      </c>
      <c r="D48" s="9" t="s">
        <v>129</v>
      </c>
      <c r="E48" s="1"/>
      <c r="F48" s="4"/>
      <c r="G48" s="4"/>
      <c r="H48" s="4">
        <f>H49</f>
        <v>0</v>
      </c>
      <c r="I48" s="4">
        <f>I49</f>
        <v>0</v>
      </c>
    </row>
    <row r="49" spans="1:9" ht="15.75" customHeight="1">
      <c r="A49" s="2" t="s">
        <v>91</v>
      </c>
      <c r="B49" s="1" t="s">
        <v>311</v>
      </c>
      <c r="C49" s="1" t="s">
        <v>17</v>
      </c>
      <c r="D49" s="1" t="s">
        <v>129</v>
      </c>
      <c r="E49" s="1" t="s">
        <v>90</v>
      </c>
      <c r="F49" s="6">
        <v>877</v>
      </c>
      <c r="G49" s="57" t="s">
        <v>308</v>
      </c>
      <c r="H49" s="6">
        <v>0</v>
      </c>
      <c r="I49" s="6">
        <v>0</v>
      </c>
    </row>
    <row r="50" spans="1:9" ht="30" customHeight="1">
      <c r="A50" s="3" t="s">
        <v>224</v>
      </c>
      <c r="B50" s="9" t="s">
        <v>311</v>
      </c>
      <c r="C50" s="9" t="s">
        <v>17</v>
      </c>
      <c r="D50" s="9" t="s">
        <v>222</v>
      </c>
      <c r="E50" s="1"/>
      <c r="F50" s="4">
        <f>F52</f>
        <v>20058.6</v>
      </c>
      <c r="G50" s="4"/>
      <c r="H50" s="4">
        <f>H51</f>
        <v>3</v>
      </c>
      <c r="I50" s="4">
        <f>I51</f>
        <v>0</v>
      </c>
    </row>
    <row r="51" spans="1:9" ht="45" customHeight="1">
      <c r="A51" s="3" t="s">
        <v>225</v>
      </c>
      <c r="B51" s="9" t="s">
        <v>311</v>
      </c>
      <c r="C51" s="9" t="s">
        <v>17</v>
      </c>
      <c r="D51" s="9" t="s">
        <v>223</v>
      </c>
      <c r="E51" s="1"/>
      <c r="F51" s="4"/>
      <c r="G51" s="4"/>
      <c r="H51" s="4">
        <f>H52</f>
        <v>3</v>
      </c>
      <c r="I51" s="4">
        <f>I52</f>
        <v>0</v>
      </c>
    </row>
    <row r="52" spans="1:9" ht="15.75" customHeight="1">
      <c r="A52" s="2" t="s">
        <v>98</v>
      </c>
      <c r="B52" s="11" t="s">
        <v>311</v>
      </c>
      <c r="C52" s="1" t="s">
        <v>17</v>
      </c>
      <c r="D52" s="1" t="s">
        <v>223</v>
      </c>
      <c r="E52" s="1" t="s">
        <v>94</v>
      </c>
      <c r="F52" s="6">
        <f>20052.5+6.1</f>
        <v>20058.6</v>
      </c>
      <c r="G52" s="57" t="s">
        <v>312</v>
      </c>
      <c r="H52" s="6">
        <v>3</v>
      </c>
      <c r="I52" s="6">
        <v>0</v>
      </c>
    </row>
    <row r="53" spans="1:9" ht="18.75" customHeight="1">
      <c r="A53" s="3" t="s">
        <v>122</v>
      </c>
      <c r="B53" s="9" t="s">
        <v>311</v>
      </c>
      <c r="C53" s="9" t="s">
        <v>17</v>
      </c>
      <c r="D53" s="8" t="s">
        <v>120</v>
      </c>
      <c r="E53" s="1"/>
      <c r="F53" s="10" t="e">
        <f>#REF!</f>
        <v>#REF!</v>
      </c>
      <c r="G53" s="10"/>
      <c r="H53" s="10">
        <f aca="true" t="shared" si="2" ref="H53:I56">H54</f>
        <v>663.9</v>
      </c>
      <c r="I53" s="10">
        <f t="shared" si="2"/>
        <v>663.9</v>
      </c>
    </row>
    <row r="54" spans="1:9" ht="16.5" customHeight="1">
      <c r="A54" s="29" t="s">
        <v>123</v>
      </c>
      <c r="B54" s="9" t="s">
        <v>311</v>
      </c>
      <c r="C54" s="9" t="s">
        <v>17</v>
      </c>
      <c r="D54" s="8" t="s">
        <v>121</v>
      </c>
      <c r="E54" s="1"/>
      <c r="F54" s="10"/>
      <c r="G54" s="10"/>
      <c r="H54" s="10">
        <f t="shared" si="2"/>
        <v>663.9</v>
      </c>
      <c r="I54" s="10">
        <f t="shared" si="2"/>
        <v>663.9</v>
      </c>
    </row>
    <row r="55" spans="1:9" ht="15.75">
      <c r="A55" s="29" t="s">
        <v>65</v>
      </c>
      <c r="B55" s="9" t="s">
        <v>311</v>
      </c>
      <c r="C55" s="9" t="s">
        <v>17</v>
      </c>
      <c r="D55" s="8" t="s">
        <v>124</v>
      </c>
      <c r="E55" s="1"/>
      <c r="F55" s="10"/>
      <c r="G55" s="10"/>
      <c r="H55" s="10">
        <f t="shared" si="2"/>
        <v>663.9</v>
      </c>
      <c r="I55" s="10">
        <f t="shared" si="2"/>
        <v>663.9</v>
      </c>
    </row>
    <row r="56" spans="1:9" ht="47.25" customHeight="1">
      <c r="A56" s="29" t="s">
        <v>146</v>
      </c>
      <c r="B56" s="9" t="s">
        <v>311</v>
      </c>
      <c r="C56" s="9" t="s">
        <v>17</v>
      </c>
      <c r="D56" s="8" t="s">
        <v>147</v>
      </c>
      <c r="E56" s="1"/>
      <c r="F56" s="10"/>
      <c r="G56" s="10"/>
      <c r="H56" s="10">
        <f t="shared" si="2"/>
        <v>663.9</v>
      </c>
      <c r="I56" s="10">
        <f t="shared" si="2"/>
        <v>663.9</v>
      </c>
    </row>
    <row r="57" spans="1:9" ht="30.75" customHeight="1">
      <c r="A57" s="30" t="s">
        <v>1</v>
      </c>
      <c r="B57" s="11" t="s">
        <v>311</v>
      </c>
      <c r="C57" s="1" t="s">
        <v>17</v>
      </c>
      <c r="D57" s="11" t="s">
        <v>147</v>
      </c>
      <c r="E57" s="1" t="s">
        <v>2</v>
      </c>
      <c r="F57" s="10"/>
      <c r="G57" s="57" t="s">
        <v>313</v>
      </c>
      <c r="H57" s="5">
        <v>663.9</v>
      </c>
      <c r="I57" s="5">
        <v>663.9</v>
      </c>
    </row>
    <row r="58" spans="1:9" ht="18.75" customHeight="1">
      <c r="A58" s="31" t="s">
        <v>107</v>
      </c>
      <c r="B58" s="9" t="s">
        <v>311</v>
      </c>
      <c r="C58" s="9" t="s">
        <v>106</v>
      </c>
      <c r="D58" s="12" t="s">
        <v>46</v>
      </c>
      <c r="E58" s="12" t="s">
        <v>46</v>
      </c>
      <c r="F58" s="4">
        <f>F59</f>
        <v>634.6</v>
      </c>
      <c r="G58" s="4"/>
      <c r="H58" s="4">
        <f aca="true" t="shared" si="3" ref="H58:I61">H59</f>
        <v>719.64</v>
      </c>
      <c r="I58" s="4">
        <f t="shared" si="3"/>
        <v>499.9</v>
      </c>
    </row>
    <row r="59" spans="1:9" ht="19.5" customHeight="1">
      <c r="A59" s="3" t="s">
        <v>122</v>
      </c>
      <c r="B59" s="9" t="s">
        <v>311</v>
      </c>
      <c r="C59" s="9" t="s">
        <v>106</v>
      </c>
      <c r="D59" s="8" t="s">
        <v>120</v>
      </c>
      <c r="E59" s="12" t="s">
        <v>46</v>
      </c>
      <c r="F59" s="4">
        <f>F61</f>
        <v>634.6</v>
      </c>
      <c r="G59" s="4"/>
      <c r="H59" s="4">
        <f t="shared" si="3"/>
        <v>719.64</v>
      </c>
      <c r="I59" s="4">
        <f t="shared" si="3"/>
        <v>499.9</v>
      </c>
    </row>
    <row r="60" spans="1:9" ht="18" customHeight="1">
      <c r="A60" s="29" t="s">
        <v>123</v>
      </c>
      <c r="B60" s="9" t="s">
        <v>311</v>
      </c>
      <c r="C60" s="9" t="s">
        <v>106</v>
      </c>
      <c r="D60" s="8" t="s">
        <v>121</v>
      </c>
      <c r="E60" s="12"/>
      <c r="F60" s="4"/>
      <c r="G60" s="4"/>
      <c r="H60" s="4">
        <f t="shared" si="3"/>
        <v>719.64</v>
      </c>
      <c r="I60" s="4">
        <f t="shared" si="3"/>
        <v>499.9</v>
      </c>
    </row>
    <row r="61" spans="1:9" ht="21" customHeight="1">
      <c r="A61" s="31" t="s">
        <v>149</v>
      </c>
      <c r="B61" s="9" t="s">
        <v>311</v>
      </c>
      <c r="C61" s="9" t="s">
        <v>106</v>
      </c>
      <c r="D61" s="8" t="s">
        <v>148</v>
      </c>
      <c r="E61" s="1"/>
      <c r="F61" s="4">
        <f>F62</f>
        <v>634.6</v>
      </c>
      <c r="G61" s="4"/>
      <c r="H61" s="4">
        <f t="shared" si="3"/>
        <v>719.64</v>
      </c>
      <c r="I61" s="4">
        <f t="shared" si="3"/>
        <v>499.9</v>
      </c>
    </row>
    <row r="62" spans="1:9" ht="15" customHeight="1">
      <c r="A62" s="64" t="s">
        <v>374</v>
      </c>
      <c r="B62" s="11" t="s">
        <v>311</v>
      </c>
      <c r="C62" s="1" t="s">
        <v>106</v>
      </c>
      <c r="D62" s="1" t="s">
        <v>148</v>
      </c>
      <c r="E62" s="1" t="s">
        <v>94</v>
      </c>
      <c r="F62" s="6">
        <v>634.6</v>
      </c>
      <c r="G62" s="57" t="s">
        <v>373</v>
      </c>
      <c r="H62" s="6">
        <v>719.64</v>
      </c>
      <c r="I62" s="6">
        <v>499.9</v>
      </c>
    </row>
    <row r="63" spans="1:9" ht="15.75">
      <c r="A63" s="3" t="s">
        <v>19</v>
      </c>
      <c r="B63" s="9" t="s">
        <v>311</v>
      </c>
      <c r="C63" s="9" t="s">
        <v>80</v>
      </c>
      <c r="D63" s="12" t="s">
        <v>46</v>
      </c>
      <c r="E63" s="12" t="s">
        <v>46</v>
      </c>
      <c r="F63" s="4">
        <f>F64</f>
        <v>634.6</v>
      </c>
      <c r="G63" s="4"/>
      <c r="H63" s="4">
        <f aca="true" t="shared" si="4" ref="H63:I66">H64</f>
        <v>2496.14</v>
      </c>
      <c r="I63" s="4">
        <f t="shared" si="4"/>
        <v>0</v>
      </c>
    </row>
    <row r="64" spans="1:9" ht="15.75">
      <c r="A64" s="3" t="s">
        <v>122</v>
      </c>
      <c r="B64" s="9" t="s">
        <v>311</v>
      </c>
      <c r="C64" s="9" t="s">
        <v>80</v>
      </c>
      <c r="D64" s="8" t="s">
        <v>120</v>
      </c>
      <c r="E64" s="12" t="s">
        <v>46</v>
      </c>
      <c r="F64" s="4">
        <f>F65</f>
        <v>634.6</v>
      </c>
      <c r="G64" s="4"/>
      <c r="H64" s="4">
        <f t="shared" si="4"/>
        <v>2496.14</v>
      </c>
      <c r="I64" s="4">
        <f t="shared" si="4"/>
        <v>0</v>
      </c>
    </row>
    <row r="65" spans="1:9" ht="15.75">
      <c r="A65" s="29" t="s">
        <v>123</v>
      </c>
      <c r="B65" s="9" t="s">
        <v>311</v>
      </c>
      <c r="C65" s="9" t="s">
        <v>80</v>
      </c>
      <c r="D65" s="8" t="s">
        <v>121</v>
      </c>
      <c r="E65" s="1"/>
      <c r="F65" s="4">
        <f>F67</f>
        <v>634.6</v>
      </c>
      <c r="G65" s="4"/>
      <c r="H65" s="4">
        <f t="shared" si="4"/>
        <v>2496.14</v>
      </c>
      <c r="I65" s="4">
        <f t="shared" si="4"/>
        <v>0</v>
      </c>
    </row>
    <row r="66" spans="1:9" ht="30.75">
      <c r="A66" s="3" t="s">
        <v>137</v>
      </c>
      <c r="B66" s="9" t="s">
        <v>311</v>
      </c>
      <c r="C66" s="9" t="s">
        <v>80</v>
      </c>
      <c r="D66" s="8" t="s">
        <v>138</v>
      </c>
      <c r="E66" s="1"/>
      <c r="F66" s="4"/>
      <c r="G66" s="4"/>
      <c r="H66" s="4">
        <f t="shared" si="4"/>
        <v>2496.14</v>
      </c>
      <c r="I66" s="4">
        <f t="shared" si="4"/>
        <v>0</v>
      </c>
    </row>
    <row r="67" spans="1:9" ht="15">
      <c r="A67" s="2" t="s">
        <v>82</v>
      </c>
      <c r="B67" s="11" t="s">
        <v>311</v>
      </c>
      <c r="C67" s="1" t="s">
        <v>80</v>
      </c>
      <c r="D67" s="1" t="s">
        <v>138</v>
      </c>
      <c r="E67" s="1" t="s">
        <v>4</v>
      </c>
      <c r="F67" s="6">
        <v>634.6</v>
      </c>
      <c r="G67" s="57" t="s">
        <v>308</v>
      </c>
      <c r="H67" s="6">
        <v>2496.14</v>
      </c>
      <c r="I67" s="6">
        <v>0</v>
      </c>
    </row>
    <row r="68" spans="1:9" ht="15.75">
      <c r="A68" s="3" t="s">
        <v>20</v>
      </c>
      <c r="B68" s="9" t="s">
        <v>311</v>
      </c>
      <c r="C68" s="9" t="s">
        <v>66</v>
      </c>
      <c r="D68" s="12" t="s">
        <v>46</v>
      </c>
      <c r="E68" s="12" t="s">
        <v>46</v>
      </c>
      <c r="F68" s="4" t="e">
        <f>F69+#REF!+#REF!</f>
        <v>#REF!</v>
      </c>
      <c r="G68" s="4"/>
      <c r="H68" s="4">
        <f>H69+H93</f>
        <v>4633.7</v>
      </c>
      <c r="I68" s="4">
        <f>I69+I93</f>
        <v>3424.0600000000004</v>
      </c>
    </row>
    <row r="69" spans="1:9" ht="15.75">
      <c r="A69" s="3" t="s">
        <v>122</v>
      </c>
      <c r="B69" s="9" t="s">
        <v>311</v>
      </c>
      <c r="C69" s="9" t="s">
        <v>66</v>
      </c>
      <c r="D69" s="8" t="s">
        <v>120</v>
      </c>
      <c r="E69" s="8"/>
      <c r="F69" s="4" t="e">
        <f>#REF!</f>
        <v>#REF!</v>
      </c>
      <c r="G69" s="21"/>
      <c r="H69" s="21">
        <f>H70</f>
        <v>3622.7</v>
      </c>
      <c r="I69" s="21">
        <f>I70</f>
        <v>2548.61</v>
      </c>
    </row>
    <row r="70" spans="1:9" ht="15.75">
      <c r="A70" s="29" t="s">
        <v>123</v>
      </c>
      <c r="B70" s="9" t="s">
        <v>311</v>
      </c>
      <c r="C70" s="9" t="s">
        <v>66</v>
      </c>
      <c r="D70" s="8" t="s">
        <v>121</v>
      </c>
      <c r="E70" s="8"/>
      <c r="F70" s="4"/>
      <c r="G70" s="4"/>
      <c r="H70" s="4">
        <f>H71+H74+H76+H78+H80+H82+H84+H86+H90+H88</f>
        <v>3622.7</v>
      </c>
      <c r="I70" s="4">
        <f>I71+I74+I76+I78+I80+I82+I84+I86+I90+I88</f>
        <v>2548.61</v>
      </c>
    </row>
    <row r="71" spans="1:9" ht="34.5" customHeight="1">
      <c r="A71" s="3" t="s">
        <v>139</v>
      </c>
      <c r="B71" s="9" t="s">
        <v>311</v>
      </c>
      <c r="C71" s="9" t="s">
        <v>66</v>
      </c>
      <c r="D71" s="9" t="s">
        <v>140</v>
      </c>
      <c r="E71" s="12"/>
      <c r="F71" s="4">
        <f>F72</f>
        <v>206.4</v>
      </c>
      <c r="G71" s="4"/>
      <c r="H71" s="4">
        <f>H72+H73</f>
        <v>441.5</v>
      </c>
      <c r="I71" s="4">
        <f>I72+I73</f>
        <v>213.67000000000002</v>
      </c>
    </row>
    <row r="72" spans="1:9" ht="15">
      <c r="A72" s="2" t="s">
        <v>98</v>
      </c>
      <c r="B72" s="11" t="s">
        <v>311</v>
      </c>
      <c r="C72" s="1" t="s">
        <v>66</v>
      </c>
      <c r="D72" s="1" t="s">
        <v>140</v>
      </c>
      <c r="E72" s="1" t="s">
        <v>94</v>
      </c>
      <c r="F72" s="6">
        <v>206.4</v>
      </c>
      <c r="G72" s="57" t="s">
        <v>308</v>
      </c>
      <c r="H72" s="6">
        <v>400</v>
      </c>
      <c r="I72" s="6">
        <v>172.11</v>
      </c>
    </row>
    <row r="73" spans="1:9" ht="15">
      <c r="A73" s="64" t="s">
        <v>374</v>
      </c>
      <c r="B73" s="11" t="s">
        <v>311</v>
      </c>
      <c r="C73" s="1" t="s">
        <v>66</v>
      </c>
      <c r="D73" s="1" t="s">
        <v>140</v>
      </c>
      <c r="E73" s="1" t="s">
        <v>94</v>
      </c>
      <c r="F73" s="6">
        <v>206.4</v>
      </c>
      <c r="G73" s="57" t="s">
        <v>373</v>
      </c>
      <c r="H73" s="6">
        <v>41.5</v>
      </c>
      <c r="I73" s="6">
        <v>41.56</v>
      </c>
    </row>
    <row r="74" spans="1:9" ht="32.25" customHeight="1" hidden="1">
      <c r="A74" s="32" t="s">
        <v>142</v>
      </c>
      <c r="B74" s="9" t="s">
        <v>311</v>
      </c>
      <c r="C74" s="9" t="s">
        <v>66</v>
      </c>
      <c r="D74" s="9" t="s">
        <v>141</v>
      </c>
      <c r="E74" s="12"/>
      <c r="F74" s="6"/>
      <c r="G74" s="6"/>
      <c r="H74" s="10">
        <f>H75</f>
        <v>0</v>
      </c>
      <c r="I74" s="10">
        <f>I75</f>
        <v>0</v>
      </c>
    </row>
    <row r="75" spans="1:9" ht="61.5" customHeight="1" hidden="1">
      <c r="A75" s="33" t="s">
        <v>101</v>
      </c>
      <c r="B75" s="11" t="s">
        <v>311</v>
      </c>
      <c r="C75" s="1" t="s">
        <v>66</v>
      </c>
      <c r="D75" s="1" t="s">
        <v>141</v>
      </c>
      <c r="E75" s="1" t="s">
        <v>100</v>
      </c>
      <c r="F75" s="6"/>
      <c r="G75" s="6"/>
      <c r="H75" s="6">
        <v>0</v>
      </c>
      <c r="I75" s="6">
        <v>0</v>
      </c>
    </row>
    <row r="76" spans="1:9" ht="22.5" customHeight="1">
      <c r="A76" s="3" t="s">
        <v>153</v>
      </c>
      <c r="B76" s="9" t="s">
        <v>311</v>
      </c>
      <c r="C76" s="9" t="s">
        <v>66</v>
      </c>
      <c r="D76" s="9" t="s">
        <v>152</v>
      </c>
      <c r="E76" s="12"/>
      <c r="F76" s="4"/>
      <c r="G76" s="4"/>
      <c r="H76" s="4">
        <f>+H77</f>
        <v>231</v>
      </c>
      <c r="I76" s="4">
        <f>+I77</f>
        <v>231</v>
      </c>
    </row>
    <row r="77" spans="1:9" ht="57" customHeight="1">
      <c r="A77" s="33" t="s">
        <v>101</v>
      </c>
      <c r="B77" s="11" t="s">
        <v>311</v>
      </c>
      <c r="C77" s="1" t="s">
        <v>66</v>
      </c>
      <c r="D77" s="1" t="s">
        <v>152</v>
      </c>
      <c r="E77" s="1" t="s">
        <v>100</v>
      </c>
      <c r="F77" s="6">
        <v>6.4</v>
      </c>
      <c r="G77" s="57" t="s">
        <v>308</v>
      </c>
      <c r="H77" s="6">
        <v>231</v>
      </c>
      <c r="I77" s="6">
        <v>231</v>
      </c>
    </row>
    <row r="78" spans="1:9" ht="30.75">
      <c r="A78" s="3" t="s">
        <v>154</v>
      </c>
      <c r="B78" s="9" t="s">
        <v>311</v>
      </c>
      <c r="C78" s="9" t="s">
        <v>66</v>
      </c>
      <c r="D78" s="9" t="s">
        <v>155</v>
      </c>
      <c r="E78" s="1"/>
      <c r="F78" s="4">
        <f>F79</f>
        <v>230.2</v>
      </c>
      <c r="G78" s="4"/>
      <c r="H78" s="4">
        <f>H79</f>
        <v>133.2</v>
      </c>
      <c r="I78" s="4">
        <f>I79</f>
        <v>42.46</v>
      </c>
    </row>
    <row r="79" spans="1:9" ht="15">
      <c r="A79" s="2" t="s">
        <v>98</v>
      </c>
      <c r="B79" s="11" t="s">
        <v>311</v>
      </c>
      <c r="C79" s="1" t="s">
        <v>66</v>
      </c>
      <c r="D79" s="1" t="s">
        <v>155</v>
      </c>
      <c r="E79" s="1" t="s">
        <v>94</v>
      </c>
      <c r="F79" s="6">
        <v>230.2</v>
      </c>
      <c r="G79" s="57" t="s">
        <v>308</v>
      </c>
      <c r="H79" s="6">
        <v>133.2</v>
      </c>
      <c r="I79" s="6">
        <v>42.46</v>
      </c>
    </row>
    <row r="80" spans="1:9" ht="30.75">
      <c r="A80" s="3" t="s">
        <v>156</v>
      </c>
      <c r="B80" s="9" t="s">
        <v>311</v>
      </c>
      <c r="C80" s="9" t="s">
        <v>66</v>
      </c>
      <c r="D80" s="9" t="s">
        <v>157</v>
      </c>
      <c r="E80" s="1"/>
      <c r="F80" s="4">
        <f>F81</f>
        <v>230.2</v>
      </c>
      <c r="G80" s="4"/>
      <c r="H80" s="4">
        <f>H81</f>
        <v>927.9</v>
      </c>
      <c r="I80" s="4">
        <f>I81</f>
        <v>921.38</v>
      </c>
    </row>
    <row r="81" spans="1:9" ht="15">
      <c r="A81" s="2" t="s">
        <v>98</v>
      </c>
      <c r="B81" s="11" t="s">
        <v>311</v>
      </c>
      <c r="C81" s="1" t="s">
        <v>66</v>
      </c>
      <c r="D81" s="1" t="s">
        <v>157</v>
      </c>
      <c r="E81" s="1" t="s">
        <v>94</v>
      </c>
      <c r="F81" s="6">
        <v>230.2</v>
      </c>
      <c r="G81" s="57" t="s">
        <v>308</v>
      </c>
      <c r="H81" s="6">
        <v>927.9</v>
      </c>
      <c r="I81" s="6">
        <v>921.38</v>
      </c>
    </row>
    <row r="82" spans="1:9" ht="47.25" customHeight="1">
      <c r="A82" s="3" t="s">
        <v>158</v>
      </c>
      <c r="B82" s="9" t="s">
        <v>311</v>
      </c>
      <c r="C82" s="9" t="s">
        <v>66</v>
      </c>
      <c r="D82" s="9" t="s">
        <v>159</v>
      </c>
      <c r="E82" s="12"/>
      <c r="F82" s="4">
        <f>F83</f>
        <v>100</v>
      </c>
      <c r="G82" s="4"/>
      <c r="H82" s="4">
        <f>H83</f>
        <v>1012.5</v>
      </c>
      <c r="I82" s="4">
        <f>I83</f>
        <v>265.5</v>
      </c>
    </row>
    <row r="83" spans="1:9" ht="15">
      <c r="A83" s="2" t="s">
        <v>98</v>
      </c>
      <c r="B83" s="11" t="s">
        <v>311</v>
      </c>
      <c r="C83" s="1" t="s">
        <v>66</v>
      </c>
      <c r="D83" s="1" t="s">
        <v>159</v>
      </c>
      <c r="E83" s="1" t="s">
        <v>94</v>
      </c>
      <c r="F83" s="6">
        <v>100</v>
      </c>
      <c r="G83" s="57" t="s">
        <v>308</v>
      </c>
      <c r="H83" s="6">
        <v>1012.5</v>
      </c>
      <c r="I83" s="6">
        <v>265.5</v>
      </c>
    </row>
    <row r="84" spans="1:9" ht="30.75" customHeight="1">
      <c r="A84" s="3" t="s">
        <v>150</v>
      </c>
      <c r="B84" s="9" t="s">
        <v>311</v>
      </c>
      <c r="C84" s="9" t="s">
        <v>66</v>
      </c>
      <c r="D84" s="9" t="s">
        <v>151</v>
      </c>
      <c r="E84" s="1"/>
      <c r="F84" s="4"/>
      <c r="G84" s="4"/>
      <c r="H84" s="4">
        <f>H85</f>
        <v>47</v>
      </c>
      <c r="I84" s="4">
        <f>I85</f>
        <v>45</v>
      </c>
    </row>
    <row r="85" spans="1:9" ht="15">
      <c r="A85" s="2" t="s">
        <v>345</v>
      </c>
      <c r="B85" s="11" t="s">
        <v>311</v>
      </c>
      <c r="C85" s="11" t="s">
        <v>66</v>
      </c>
      <c r="D85" s="1" t="s">
        <v>151</v>
      </c>
      <c r="E85" s="1" t="s">
        <v>344</v>
      </c>
      <c r="F85" s="6">
        <f>38.7+130+100-1.9-139.6</f>
        <v>127.20000000000002</v>
      </c>
      <c r="G85" s="57" t="s">
        <v>308</v>
      </c>
      <c r="H85" s="6">
        <v>47</v>
      </c>
      <c r="I85" s="6">
        <v>45</v>
      </c>
    </row>
    <row r="86" spans="1:9" ht="32.25" customHeight="1" hidden="1">
      <c r="A86" s="3" t="s">
        <v>327</v>
      </c>
      <c r="B86" s="9" t="s">
        <v>311</v>
      </c>
      <c r="C86" s="9" t="s">
        <v>66</v>
      </c>
      <c r="D86" s="9" t="s">
        <v>326</v>
      </c>
      <c r="E86" s="12"/>
      <c r="F86" s="4">
        <f>F87</f>
        <v>45</v>
      </c>
      <c r="G86" s="4"/>
      <c r="H86" s="4">
        <f>H87</f>
        <v>0</v>
      </c>
      <c r="I86" s="4">
        <f>I87</f>
        <v>0</v>
      </c>
    </row>
    <row r="87" spans="1:9" ht="30" hidden="1">
      <c r="A87" s="2" t="s">
        <v>8</v>
      </c>
      <c r="B87" s="11" t="s">
        <v>311</v>
      </c>
      <c r="C87" s="1" t="s">
        <v>66</v>
      </c>
      <c r="D87" s="1" t="s">
        <v>326</v>
      </c>
      <c r="E87" s="1" t="s">
        <v>7</v>
      </c>
      <c r="F87" s="6">
        <v>45</v>
      </c>
      <c r="G87" s="57" t="s">
        <v>308</v>
      </c>
      <c r="H87" s="6">
        <v>0</v>
      </c>
      <c r="I87" s="6">
        <v>0</v>
      </c>
    </row>
    <row r="88" spans="1:9" ht="30.75">
      <c r="A88" s="3" t="s">
        <v>375</v>
      </c>
      <c r="B88" s="9" t="s">
        <v>311</v>
      </c>
      <c r="C88" s="9" t="s">
        <v>66</v>
      </c>
      <c r="D88" s="9" t="s">
        <v>376</v>
      </c>
      <c r="E88" s="12"/>
      <c r="F88" s="4">
        <f>F89</f>
        <v>45</v>
      </c>
      <c r="G88" s="4"/>
      <c r="H88" s="4">
        <f>H89</f>
        <v>137.5</v>
      </c>
      <c r="I88" s="4">
        <f>I89</f>
        <v>137.5</v>
      </c>
    </row>
    <row r="89" spans="1:9" ht="15">
      <c r="A89" s="64" t="s">
        <v>374</v>
      </c>
      <c r="B89" s="11" t="s">
        <v>311</v>
      </c>
      <c r="C89" s="1" t="s">
        <v>66</v>
      </c>
      <c r="D89" s="1" t="s">
        <v>376</v>
      </c>
      <c r="E89" s="1" t="s">
        <v>344</v>
      </c>
      <c r="F89" s="6">
        <v>45</v>
      </c>
      <c r="G89" s="57" t="s">
        <v>373</v>
      </c>
      <c r="H89" s="6">
        <v>137.5</v>
      </c>
      <c r="I89" s="6">
        <v>137.5</v>
      </c>
    </row>
    <row r="90" spans="1:9" ht="15.75">
      <c r="A90" s="29" t="s">
        <v>65</v>
      </c>
      <c r="B90" s="9" t="s">
        <v>311</v>
      </c>
      <c r="C90" s="8" t="s">
        <v>66</v>
      </c>
      <c r="D90" s="8" t="s">
        <v>124</v>
      </c>
      <c r="E90" s="1"/>
      <c r="F90" s="10"/>
      <c r="G90" s="10"/>
      <c r="H90" s="10">
        <f>H91</f>
        <v>692.1</v>
      </c>
      <c r="I90" s="10">
        <f>I91</f>
        <v>692.1</v>
      </c>
    </row>
    <row r="91" spans="1:9" ht="50.25" customHeight="1">
      <c r="A91" s="29" t="s">
        <v>160</v>
      </c>
      <c r="B91" s="11" t="s">
        <v>311</v>
      </c>
      <c r="C91" s="8" t="s">
        <v>66</v>
      </c>
      <c r="D91" s="8" t="s">
        <v>161</v>
      </c>
      <c r="E91" s="1"/>
      <c r="F91" s="10"/>
      <c r="G91" s="10"/>
      <c r="H91" s="10">
        <f>H92</f>
        <v>692.1</v>
      </c>
      <c r="I91" s="10">
        <f>I92</f>
        <v>692.1</v>
      </c>
    </row>
    <row r="92" spans="1:9" ht="33" customHeight="1">
      <c r="A92" s="34" t="s">
        <v>75</v>
      </c>
      <c r="B92" s="11" t="s">
        <v>311</v>
      </c>
      <c r="C92" s="1" t="s">
        <v>66</v>
      </c>
      <c r="D92" s="11" t="s">
        <v>161</v>
      </c>
      <c r="E92" s="1" t="s">
        <v>2</v>
      </c>
      <c r="F92" s="10"/>
      <c r="G92" s="57" t="s">
        <v>313</v>
      </c>
      <c r="H92" s="5">
        <v>692.1</v>
      </c>
      <c r="I92" s="5">
        <v>692.1</v>
      </c>
    </row>
    <row r="93" spans="1:9" ht="33" customHeight="1">
      <c r="A93" s="31" t="s">
        <v>226</v>
      </c>
      <c r="B93" s="9" t="s">
        <v>311</v>
      </c>
      <c r="C93" s="8" t="s">
        <v>66</v>
      </c>
      <c r="D93" s="9" t="s">
        <v>174</v>
      </c>
      <c r="E93" s="1"/>
      <c r="F93" s="10"/>
      <c r="G93" s="10"/>
      <c r="H93" s="7">
        <f aca="true" t="shared" si="5" ref="H93:I95">H94</f>
        <v>1011</v>
      </c>
      <c r="I93" s="7">
        <f t="shared" si="5"/>
        <v>875.45</v>
      </c>
    </row>
    <row r="94" spans="1:9" ht="48.75" customHeight="1">
      <c r="A94" s="31" t="s">
        <v>228</v>
      </c>
      <c r="B94" s="9" t="s">
        <v>311</v>
      </c>
      <c r="C94" s="9" t="s">
        <v>66</v>
      </c>
      <c r="D94" s="9" t="s">
        <v>227</v>
      </c>
      <c r="E94" s="1"/>
      <c r="F94" s="10"/>
      <c r="G94" s="10"/>
      <c r="H94" s="7">
        <f t="shared" si="5"/>
        <v>1011</v>
      </c>
      <c r="I94" s="7">
        <f t="shared" si="5"/>
        <v>875.45</v>
      </c>
    </row>
    <row r="95" spans="1:9" ht="60.75" customHeight="1">
      <c r="A95" s="46" t="s">
        <v>229</v>
      </c>
      <c r="B95" s="11" t="s">
        <v>311</v>
      </c>
      <c r="C95" s="11" t="s">
        <v>66</v>
      </c>
      <c r="D95" s="11" t="s">
        <v>230</v>
      </c>
      <c r="E95" s="1"/>
      <c r="F95" s="10"/>
      <c r="G95" s="10"/>
      <c r="H95" s="5">
        <f t="shared" si="5"/>
        <v>1011</v>
      </c>
      <c r="I95" s="5">
        <f t="shared" si="5"/>
        <v>875.45</v>
      </c>
    </row>
    <row r="96" spans="1:9" ht="33" customHeight="1">
      <c r="A96" s="2" t="s">
        <v>5</v>
      </c>
      <c r="B96" s="11" t="s">
        <v>311</v>
      </c>
      <c r="C96" s="11" t="s">
        <v>66</v>
      </c>
      <c r="D96" s="11" t="s">
        <v>230</v>
      </c>
      <c r="E96" s="1" t="s">
        <v>6</v>
      </c>
      <c r="F96" s="10"/>
      <c r="G96" s="57" t="s">
        <v>308</v>
      </c>
      <c r="H96" s="5">
        <v>1011</v>
      </c>
      <c r="I96" s="5">
        <v>875.45</v>
      </c>
    </row>
    <row r="97" spans="1:9" s="13" customFormat="1" ht="15.75" customHeight="1">
      <c r="A97" s="3" t="s">
        <v>21</v>
      </c>
      <c r="B97" s="9" t="s">
        <v>311</v>
      </c>
      <c r="C97" s="9" t="s">
        <v>22</v>
      </c>
      <c r="D97" s="9" t="s">
        <v>46</v>
      </c>
      <c r="E97" s="9" t="s">
        <v>46</v>
      </c>
      <c r="F97" s="7" t="e">
        <f>F98+F110+#REF!</f>
        <v>#REF!</v>
      </c>
      <c r="G97" s="7"/>
      <c r="H97" s="7">
        <f>H98+H105+H110</f>
        <v>1172.9</v>
      </c>
      <c r="I97" s="7">
        <f>I98+I105+I110</f>
        <v>997.97</v>
      </c>
    </row>
    <row r="98" spans="1:9" ht="30.75">
      <c r="A98" s="3" t="s">
        <v>67</v>
      </c>
      <c r="B98" s="9" t="s">
        <v>311</v>
      </c>
      <c r="C98" s="9" t="s">
        <v>23</v>
      </c>
      <c r="D98" s="12" t="s">
        <v>46</v>
      </c>
      <c r="E98" s="12" t="s">
        <v>46</v>
      </c>
      <c r="F98" s="4">
        <f>F99</f>
        <v>207.5</v>
      </c>
      <c r="G98" s="4"/>
      <c r="H98" s="4">
        <f>H99+H103</f>
        <v>802.9000000000001</v>
      </c>
      <c r="I98" s="4">
        <f>I99+I103</f>
        <v>772.97</v>
      </c>
    </row>
    <row r="99" spans="1:9" ht="15.75">
      <c r="A99" s="3" t="s">
        <v>122</v>
      </c>
      <c r="B99" s="9" t="s">
        <v>311</v>
      </c>
      <c r="C99" s="9" t="s">
        <v>23</v>
      </c>
      <c r="D99" s="8" t="s">
        <v>120</v>
      </c>
      <c r="E99" s="12" t="s">
        <v>46</v>
      </c>
      <c r="F99" s="4">
        <f>F100</f>
        <v>207.5</v>
      </c>
      <c r="G99" s="4"/>
      <c r="H99" s="4">
        <f aca="true" t="shared" si="6" ref="H99:I101">H100</f>
        <v>567.6</v>
      </c>
      <c r="I99" s="4">
        <f t="shared" si="6"/>
        <v>537.67</v>
      </c>
    </row>
    <row r="100" spans="1:9" ht="18.75" customHeight="1">
      <c r="A100" s="29" t="s">
        <v>123</v>
      </c>
      <c r="B100" s="9" t="s">
        <v>311</v>
      </c>
      <c r="C100" s="9" t="s">
        <v>23</v>
      </c>
      <c r="D100" s="8" t="s">
        <v>121</v>
      </c>
      <c r="E100" s="1"/>
      <c r="F100" s="4">
        <f>F102</f>
        <v>207.5</v>
      </c>
      <c r="G100" s="4"/>
      <c r="H100" s="4">
        <f t="shared" si="6"/>
        <v>567.6</v>
      </c>
      <c r="I100" s="4">
        <f t="shared" si="6"/>
        <v>537.67</v>
      </c>
    </row>
    <row r="101" spans="1:9" ht="31.5" customHeight="1">
      <c r="A101" s="29" t="s">
        <v>162</v>
      </c>
      <c r="B101" s="9" t="s">
        <v>311</v>
      </c>
      <c r="C101" s="9" t="s">
        <v>23</v>
      </c>
      <c r="D101" s="9" t="s">
        <v>163</v>
      </c>
      <c r="E101" s="1"/>
      <c r="F101" s="4" t="e">
        <f>#REF!</f>
        <v>#REF!</v>
      </c>
      <c r="G101" s="4"/>
      <c r="H101" s="4">
        <f t="shared" si="6"/>
        <v>567.6</v>
      </c>
      <c r="I101" s="4">
        <f t="shared" si="6"/>
        <v>537.67</v>
      </c>
    </row>
    <row r="102" spans="1:9" ht="15">
      <c r="A102" s="2" t="s">
        <v>98</v>
      </c>
      <c r="B102" s="11" t="s">
        <v>311</v>
      </c>
      <c r="C102" s="1" t="s">
        <v>23</v>
      </c>
      <c r="D102" s="1" t="s">
        <v>163</v>
      </c>
      <c r="E102" s="1" t="s">
        <v>94</v>
      </c>
      <c r="F102" s="6">
        <v>207.5</v>
      </c>
      <c r="G102" s="57" t="s">
        <v>308</v>
      </c>
      <c r="H102" s="6">
        <v>567.6</v>
      </c>
      <c r="I102" s="6">
        <v>537.67</v>
      </c>
    </row>
    <row r="103" spans="1:9" ht="102.75" customHeight="1">
      <c r="A103" s="29" t="s">
        <v>164</v>
      </c>
      <c r="B103" s="9" t="s">
        <v>311</v>
      </c>
      <c r="C103" s="9" t="s">
        <v>23</v>
      </c>
      <c r="D103" s="8" t="s">
        <v>165</v>
      </c>
      <c r="E103" s="1"/>
      <c r="F103" s="10"/>
      <c r="G103" s="10"/>
      <c r="H103" s="10">
        <f>H104</f>
        <v>235.3</v>
      </c>
      <c r="I103" s="10">
        <f>I104</f>
        <v>235.3</v>
      </c>
    </row>
    <row r="104" spans="1:9" ht="33" customHeight="1">
      <c r="A104" s="34" t="s">
        <v>59</v>
      </c>
      <c r="B104" s="11" t="s">
        <v>311</v>
      </c>
      <c r="C104" s="1" t="s">
        <v>23</v>
      </c>
      <c r="D104" s="11" t="s">
        <v>165</v>
      </c>
      <c r="E104" s="1" t="s">
        <v>2</v>
      </c>
      <c r="F104" s="10"/>
      <c r="G104" s="10"/>
      <c r="H104" s="5">
        <v>235.3</v>
      </c>
      <c r="I104" s="5">
        <v>235.3</v>
      </c>
    </row>
    <row r="105" spans="1:9" ht="30.75">
      <c r="A105" s="3" t="s">
        <v>83</v>
      </c>
      <c r="B105" s="9" t="s">
        <v>311</v>
      </c>
      <c r="C105" s="9" t="s">
        <v>84</v>
      </c>
      <c r="D105" s="12"/>
      <c r="E105" s="12"/>
      <c r="F105" s="4">
        <f>F107</f>
        <v>17.5</v>
      </c>
      <c r="G105" s="4"/>
      <c r="H105" s="4">
        <f>H107</f>
        <v>250</v>
      </c>
      <c r="I105" s="4">
        <f>I107</f>
        <v>225</v>
      </c>
    </row>
    <row r="106" spans="1:9" ht="15.75">
      <c r="A106" s="3" t="s">
        <v>122</v>
      </c>
      <c r="B106" s="9" t="s">
        <v>311</v>
      </c>
      <c r="C106" s="9" t="s">
        <v>84</v>
      </c>
      <c r="D106" s="8" t="s">
        <v>120</v>
      </c>
      <c r="E106" s="12"/>
      <c r="F106" s="4">
        <f aca="true" t="shared" si="7" ref="F106:I108">F107</f>
        <v>17.5</v>
      </c>
      <c r="G106" s="4"/>
      <c r="H106" s="4">
        <f t="shared" si="7"/>
        <v>250</v>
      </c>
      <c r="I106" s="4">
        <f t="shared" si="7"/>
        <v>225</v>
      </c>
    </row>
    <row r="107" spans="1:9" ht="15.75">
      <c r="A107" s="29" t="s">
        <v>123</v>
      </c>
      <c r="B107" s="9" t="s">
        <v>311</v>
      </c>
      <c r="C107" s="9" t="s">
        <v>84</v>
      </c>
      <c r="D107" s="8" t="s">
        <v>121</v>
      </c>
      <c r="E107" s="12"/>
      <c r="F107" s="4">
        <f t="shared" si="7"/>
        <v>17.5</v>
      </c>
      <c r="G107" s="4"/>
      <c r="H107" s="4">
        <f t="shared" si="7"/>
        <v>250</v>
      </c>
      <c r="I107" s="4">
        <f t="shared" si="7"/>
        <v>225</v>
      </c>
    </row>
    <row r="108" spans="1:9" ht="45.75">
      <c r="A108" s="3" t="s">
        <v>166</v>
      </c>
      <c r="B108" s="9" t="s">
        <v>311</v>
      </c>
      <c r="C108" s="9" t="s">
        <v>84</v>
      </c>
      <c r="D108" s="9" t="s">
        <v>167</v>
      </c>
      <c r="E108" s="1"/>
      <c r="F108" s="4">
        <f t="shared" si="7"/>
        <v>17.5</v>
      </c>
      <c r="G108" s="4"/>
      <c r="H108" s="4">
        <f t="shared" si="7"/>
        <v>250</v>
      </c>
      <c r="I108" s="4">
        <f t="shared" si="7"/>
        <v>225</v>
      </c>
    </row>
    <row r="109" spans="1:9" ht="15">
      <c r="A109" s="2" t="s">
        <v>98</v>
      </c>
      <c r="B109" s="11" t="s">
        <v>311</v>
      </c>
      <c r="C109" s="1" t="s">
        <v>84</v>
      </c>
      <c r="D109" s="1" t="s">
        <v>167</v>
      </c>
      <c r="E109" s="1" t="s">
        <v>94</v>
      </c>
      <c r="F109" s="6">
        <v>17.5</v>
      </c>
      <c r="G109" s="57" t="s">
        <v>329</v>
      </c>
      <c r="H109" s="6">
        <v>250</v>
      </c>
      <c r="I109" s="6">
        <v>225</v>
      </c>
    </row>
    <row r="110" spans="1:9" ht="15.75">
      <c r="A110" s="3" t="s">
        <v>49</v>
      </c>
      <c r="B110" s="9" t="s">
        <v>311</v>
      </c>
      <c r="C110" s="9" t="s">
        <v>24</v>
      </c>
      <c r="D110" s="12"/>
      <c r="E110" s="12"/>
      <c r="F110" s="4">
        <f>F111</f>
        <v>17.5</v>
      </c>
      <c r="G110" s="4"/>
      <c r="H110" s="4">
        <f aca="true" t="shared" si="8" ref="H110:I113">H111</f>
        <v>120</v>
      </c>
      <c r="I110" s="4">
        <f t="shared" si="8"/>
        <v>0</v>
      </c>
    </row>
    <row r="111" spans="1:9" ht="15.75">
      <c r="A111" s="3" t="s">
        <v>122</v>
      </c>
      <c r="B111" s="9" t="s">
        <v>311</v>
      </c>
      <c r="C111" s="9" t="s">
        <v>24</v>
      </c>
      <c r="D111" s="8" t="s">
        <v>120</v>
      </c>
      <c r="E111" s="12"/>
      <c r="F111" s="4">
        <f>F113</f>
        <v>17.5</v>
      </c>
      <c r="G111" s="4"/>
      <c r="H111" s="4">
        <f t="shared" si="8"/>
        <v>120</v>
      </c>
      <c r="I111" s="4">
        <f t="shared" si="8"/>
        <v>0</v>
      </c>
    </row>
    <row r="112" spans="1:9" ht="15.75">
      <c r="A112" s="29" t="s">
        <v>123</v>
      </c>
      <c r="B112" s="9" t="s">
        <v>311</v>
      </c>
      <c r="C112" s="9" t="s">
        <v>24</v>
      </c>
      <c r="D112" s="8" t="s">
        <v>121</v>
      </c>
      <c r="E112" s="12"/>
      <c r="F112" s="4"/>
      <c r="G112" s="4"/>
      <c r="H112" s="4">
        <f t="shared" si="8"/>
        <v>120</v>
      </c>
      <c r="I112" s="4">
        <f t="shared" si="8"/>
        <v>0</v>
      </c>
    </row>
    <row r="113" spans="1:9" ht="30.75">
      <c r="A113" s="3" t="s">
        <v>168</v>
      </c>
      <c r="B113" s="9" t="s">
        <v>311</v>
      </c>
      <c r="C113" s="9" t="s">
        <v>24</v>
      </c>
      <c r="D113" s="9" t="s">
        <v>169</v>
      </c>
      <c r="E113" s="1"/>
      <c r="F113" s="4">
        <f>F114</f>
        <v>17.5</v>
      </c>
      <c r="G113" s="4"/>
      <c r="H113" s="4">
        <f t="shared" si="8"/>
        <v>120</v>
      </c>
      <c r="I113" s="4">
        <f t="shared" si="8"/>
        <v>0</v>
      </c>
    </row>
    <row r="114" spans="1:9" ht="15">
      <c r="A114" s="2" t="s">
        <v>98</v>
      </c>
      <c r="B114" s="11" t="s">
        <v>311</v>
      </c>
      <c r="C114" s="1" t="s">
        <v>24</v>
      </c>
      <c r="D114" s="1" t="s">
        <v>169</v>
      </c>
      <c r="E114" s="1" t="s">
        <v>94</v>
      </c>
      <c r="F114" s="6">
        <v>17.5</v>
      </c>
      <c r="G114" s="57" t="s">
        <v>308</v>
      </c>
      <c r="H114" s="6">
        <v>120</v>
      </c>
      <c r="I114" s="6">
        <v>0</v>
      </c>
    </row>
    <row r="115" spans="1:9" s="13" customFormat="1" ht="15">
      <c r="A115" s="3" t="s">
        <v>25</v>
      </c>
      <c r="B115" s="9" t="s">
        <v>311</v>
      </c>
      <c r="C115" s="9" t="s">
        <v>26</v>
      </c>
      <c r="D115" s="9" t="s">
        <v>46</v>
      </c>
      <c r="E115" s="9" t="s">
        <v>46</v>
      </c>
      <c r="F115" s="7" t="e">
        <f>F151+#REF!</f>
        <v>#REF!</v>
      </c>
      <c r="G115" s="7"/>
      <c r="H115" s="7">
        <f>H116+H151</f>
        <v>53929.59</v>
      </c>
      <c r="I115" s="7">
        <f>I116+I151</f>
        <v>36721.51</v>
      </c>
    </row>
    <row r="116" spans="1:9" ht="15.75">
      <c r="A116" s="3" t="s">
        <v>81</v>
      </c>
      <c r="B116" s="9" t="s">
        <v>311</v>
      </c>
      <c r="C116" s="9" t="s">
        <v>62</v>
      </c>
      <c r="D116" s="9"/>
      <c r="E116" s="1"/>
      <c r="F116" s="6"/>
      <c r="G116" s="6"/>
      <c r="H116" s="4">
        <f>H117+H127+H132+H135</f>
        <v>51446.59</v>
      </c>
      <c r="I116" s="4">
        <f>I117+I127+I132+I135</f>
        <v>35188.3</v>
      </c>
    </row>
    <row r="117" spans="1:9" ht="15.75">
      <c r="A117" s="3" t="s">
        <v>122</v>
      </c>
      <c r="B117" s="9" t="s">
        <v>311</v>
      </c>
      <c r="C117" s="9" t="s">
        <v>62</v>
      </c>
      <c r="D117" s="8" t="s">
        <v>120</v>
      </c>
      <c r="E117" s="1"/>
      <c r="F117" s="6"/>
      <c r="G117" s="6"/>
      <c r="H117" s="4">
        <f>H118</f>
        <v>33162.2</v>
      </c>
      <c r="I117" s="4">
        <f>I118</f>
        <v>17312.67</v>
      </c>
    </row>
    <row r="118" spans="1:9" ht="15.75">
      <c r="A118" s="29" t="s">
        <v>123</v>
      </c>
      <c r="B118" s="9" t="s">
        <v>311</v>
      </c>
      <c r="C118" s="9" t="s">
        <v>62</v>
      </c>
      <c r="D118" s="8" t="s">
        <v>121</v>
      </c>
      <c r="E118" s="1"/>
      <c r="F118" s="6"/>
      <c r="G118" s="6"/>
      <c r="H118" s="4">
        <f>H119+H122+H124</f>
        <v>33162.2</v>
      </c>
      <c r="I118" s="4">
        <f>I119+I122+I124</f>
        <v>17312.67</v>
      </c>
    </row>
    <row r="119" spans="1:9" ht="31.5" customHeight="1">
      <c r="A119" s="3" t="s">
        <v>171</v>
      </c>
      <c r="B119" s="9" t="s">
        <v>311</v>
      </c>
      <c r="C119" s="9" t="s">
        <v>62</v>
      </c>
      <c r="D119" s="9" t="s">
        <v>170</v>
      </c>
      <c r="E119" s="1"/>
      <c r="F119" s="6"/>
      <c r="G119" s="6"/>
      <c r="H119" s="4">
        <f>SUM(H120:H121)</f>
        <v>2732.3</v>
      </c>
      <c r="I119" s="4">
        <f>SUM(I120:I121)</f>
        <v>1623.67</v>
      </c>
    </row>
    <row r="120" spans="1:9" ht="30.75" customHeight="1" hidden="1">
      <c r="A120" s="2" t="s">
        <v>103</v>
      </c>
      <c r="B120" s="11" t="s">
        <v>311</v>
      </c>
      <c r="C120" s="1" t="s">
        <v>62</v>
      </c>
      <c r="D120" s="1" t="s">
        <v>170</v>
      </c>
      <c r="E120" s="1" t="s">
        <v>102</v>
      </c>
      <c r="F120" s="6"/>
      <c r="G120" s="57" t="s">
        <v>308</v>
      </c>
      <c r="H120" s="6">
        <v>0</v>
      </c>
      <c r="I120" s="6">
        <v>0</v>
      </c>
    </row>
    <row r="121" spans="1:9" ht="15">
      <c r="A121" s="2" t="s">
        <v>98</v>
      </c>
      <c r="B121" s="11" t="s">
        <v>311</v>
      </c>
      <c r="C121" s="1" t="s">
        <v>62</v>
      </c>
      <c r="D121" s="1" t="s">
        <v>170</v>
      </c>
      <c r="E121" s="1" t="s">
        <v>94</v>
      </c>
      <c r="F121" s="6"/>
      <c r="G121" s="57" t="s">
        <v>308</v>
      </c>
      <c r="H121" s="6">
        <v>2732.3</v>
      </c>
      <c r="I121" s="6">
        <v>1623.67</v>
      </c>
    </row>
    <row r="122" spans="1:9" ht="30.75">
      <c r="A122" s="3" t="s">
        <v>172</v>
      </c>
      <c r="B122" s="9" t="s">
        <v>311</v>
      </c>
      <c r="C122" s="9" t="s">
        <v>62</v>
      </c>
      <c r="D122" s="9" t="s">
        <v>173</v>
      </c>
      <c r="E122" s="1"/>
      <c r="F122" s="6"/>
      <c r="G122" s="6"/>
      <c r="H122" s="4">
        <f>H123+H126</f>
        <v>30429.899999999998</v>
      </c>
      <c r="I122" s="4">
        <f>I123+I126</f>
        <v>15689</v>
      </c>
    </row>
    <row r="123" spans="1:9" ht="15">
      <c r="A123" s="2" t="s">
        <v>98</v>
      </c>
      <c r="B123" s="11" t="s">
        <v>311</v>
      </c>
      <c r="C123" s="1" t="s">
        <v>62</v>
      </c>
      <c r="D123" s="1" t="s">
        <v>173</v>
      </c>
      <c r="E123" s="1" t="s">
        <v>94</v>
      </c>
      <c r="F123" s="6"/>
      <c r="G123" s="57" t="s">
        <v>308</v>
      </c>
      <c r="H123" s="6">
        <v>30061.6</v>
      </c>
      <c r="I123" s="6">
        <v>15320.7</v>
      </c>
    </row>
    <row r="124" spans="1:9" ht="34.5" customHeight="1" hidden="1">
      <c r="A124" s="3" t="s">
        <v>270</v>
      </c>
      <c r="B124" s="9" t="s">
        <v>311</v>
      </c>
      <c r="C124" s="9" t="s">
        <v>62</v>
      </c>
      <c r="D124" s="9" t="s">
        <v>269</v>
      </c>
      <c r="E124" s="1"/>
      <c r="F124" s="6"/>
      <c r="G124" s="6"/>
      <c r="H124" s="4">
        <f>H125</f>
        <v>0</v>
      </c>
      <c r="I124" s="4">
        <f>I125</f>
        <v>0</v>
      </c>
    </row>
    <row r="125" spans="1:9" ht="15" hidden="1">
      <c r="A125" s="2" t="s">
        <v>98</v>
      </c>
      <c r="B125" s="11" t="s">
        <v>311</v>
      </c>
      <c r="C125" s="1" t="s">
        <v>62</v>
      </c>
      <c r="D125" s="1" t="s">
        <v>269</v>
      </c>
      <c r="E125" s="1" t="s">
        <v>94</v>
      </c>
      <c r="F125" s="6"/>
      <c r="G125" s="57" t="s">
        <v>308</v>
      </c>
      <c r="H125" s="6">
        <v>0</v>
      </c>
      <c r="I125" s="6">
        <v>0</v>
      </c>
    </row>
    <row r="126" spans="1:9" ht="15">
      <c r="A126" s="2" t="s">
        <v>328</v>
      </c>
      <c r="B126" s="11" t="s">
        <v>311</v>
      </c>
      <c r="C126" s="1" t="s">
        <v>62</v>
      </c>
      <c r="D126" s="1" t="s">
        <v>173</v>
      </c>
      <c r="E126" s="1" t="s">
        <v>94</v>
      </c>
      <c r="F126" s="6"/>
      <c r="G126" s="57" t="s">
        <v>104</v>
      </c>
      <c r="H126" s="6">
        <v>368.3</v>
      </c>
      <c r="I126" s="6">
        <v>368.3</v>
      </c>
    </row>
    <row r="127" spans="1:9" s="49" customFormat="1" ht="47.25" customHeight="1">
      <c r="A127" s="3" t="s">
        <v>258</v>
      </c>
      <c r="B127" s="9" t="s">
        <v>311</v>
      </c>
      <c r="C127" s="9" t="s">
        <v>62</v>
      </c>
      <c r="D127" s="12" t="s">
        <v>256</v>
      </c>
      <c r="E127" s="1"/>
      <c r="F127" s="6"/>
      <c r="G127" s="6"/>
      <c r="H127" s="4">
        <f>H128+H130</f>
        <v>1126.56</v>
      </c>
      <c r="I127" s="4">
        <f>I128+I130</f>
        <v>1126.56</v>
      </c>
    </row>
    <row r="128" spans="1:9" s="49" customFormat="1" ht="61.5" customHeight="1">
      <c r="A128" s="3" t="s">
        <v>257</v>
      </c>
      <c r="B128" s="9" t="s">
        <v>311</v>
      </c>
      <c r="C128" s="12" t="s">
        <v>62</v>
      </c>
      <c r="D128" s="12" t="s">
        <v>255</v>
      </c>
      <c r="E128" s="12"/>
      <c r="F128" s="4"/>
      <c r="G128" s="4"/>
      <c r="H128" s="4">
        <f>H129</f>
        <v>608.7</v>
      </c>
      <c r="I128" s="4">
        <f>I129</f>
        <v>608.7</v>
      </c>
    </row>
    <row r="129" spans="1:9" s="49" customFormat="1" ht="15">
      <c r="A129" s="2" t="s">
        <v>330</v>
      </c>
      <c r="B129" s="11" t="s">
        <v>311</v>
      </c>
      <c r="C129" s="1" t="s">
        <v>62</v>
      </c>
      <c r="D129" s="1" t="s">
        <v>255</v>
      </c>
      <c r="E129" s="1" t="s">
        <v>94</v>
      </c>
      <c r="F129" s="6"/>
      <c r="G129" s="57" t="s">
        <v>329</v>
      </c>
      <c r="H129" s="6">
        <v>608.7</v>
      </c>
      <c r="I129" s="6">
        <v>608.7</v>
      </c>
    </row>
    <row r="130" spans="1:9" s="61" customFormat="1" ht="61.5" customHeight="1">
      <c r="A130" s="37" t="s">
        <v>346</v>
      </c>
      <c r="B130" s="9" t="s">
        <v>311</v>
      </c>
      <c r="C130" s="12" t="s">
        <v>62</v>
      </c>
      <c r="D130" s="12" t="s">
        <v>348</v>
      </c>
      <c r="E130" s="12"/>
      <c r="F130" s="6"/>
      <c r="G130" s="57"/>
      <c r="H130" s="4">
        <f>H131</f>
        <v>517.86</v>
      </c>
      <c r="I130" s="4">
        <f>I131</f>
        <v>517.86</v>
      </c>
    </row>
    <row r="131" spans="1:9" s="61" customFormat="1" ht="45">
      <c r="A131" s="2" t="s">
        <v>347</v>
      </c>
      <c r="B131" s="1" t="s">
        <v>311</v>
      </c>
      <c r="C131" s="1" t="s">
        <v>62</v>
      </c>
      <c r="D131" s="1" t="s">
        <v>348</v>
      </c>
      <c r="E131" s="1" t="s">
        <v>94</v>
      </c>
      <c r="F131" s="6"/>
      <c r="G131" s="57" t="s">
        <v>349</v>
      </c>
      <c r="H131" s="6">
        <v>517.86</v>
      </c>
      <c r="I131" s="6">
        <v>517.86</v>
      </c>
    </row>
    <row r="132" spans="1:9" s="49" customFormat="1" ht="30.75">
      <c r="A132" s="3" t="s">
        <v>268</v>
      </c>
      <c r="B132" s="9" t="s">
        <v>311</v>
      </c>
      <c r="C132" s="12" t="s">
        <v>62</v>
      </c>
      <c r="D132" s="12" t="s">
        <v>267</v>
      </c>
      <c r="E132" s="12"/>
      <c r="F132" s="4"/>
      <c r="G132" s="4"/>
      <c r="H132" s="4">
        <f>H133+H134</f>
        <v>2549.33</v>
      </c>
      <c r="I132" s="4">
        <f>I133+I134</f>
        <v>2141.43</v>
      </c>
    </row>
    <row r="133" spans="1:9" s="49" customFormat="1" ht="15">
      <c r="A133" s="2" t="s">
        <v>330</v>
      </c>
      <c r="B133" s="9" t="s">
        <v>311</v>
      </c>
      <c r="C133" s="1" t="s">
        <v>62</v>
      </c>
      <c r="D133" s="1" t="s">
        <v>267</v>
      </c>
      <c r="E133" s="1" t="s">
        <v>94</v>
      </c>
      <c r="F133" s="6"/>
      <c r="G133" s="57" t="s">
        <v>329</v>
      </c>
      <c r="H133" s="6">
        <v>2141.43</v>
      </c>
      <c r="I133" s="6">
        <v>2141.43</v>
      </c>
    </row>
    <row r="134" spans="1:9" s="49" customFormat="1" ht="15">
      <c r="A134" s="2" t="s">
        <v>98</v>
      </c>
      <c r="B134" s="9" t="s">
        <v>311</v>
      </c>
      <c r="C134" s="1" t="s">
        <v>62</v>
      </c>
      <c r="D134" s="1" t="s">
        <v>267</v>
      </c>
      <c r="E134" s="1" t="s">
        <v>94</v>
      </c>
      <c r="F134" s="6"/>
      <c r="G134" s="57" t="s">
        <v>308</v>
      </c>
      <c r="H134" s="6">
        <v>407.9</v>
      </c>
      <c r="I134" s="6">
        <v>0</v>
      </c>
    </row>
    <row r="135" spans="1:9" s="49" customFormat="1" ht="33.75" customHeight="1">
      <c r="A135" s="3" t="s">
        <v>350</v>
      </c>
      <c r="B135" s="9" t="s">
        <v>311</v>
      </c>
      <c r="C135" s="9" t="s">
        <v>62</v>
      </c>
      <c r="D135" s="12" t="s">
        <v>275</v>
      </c>
      <c r="E135" s="1"/>
      <c r="F135" s="6"/>
      <c r="G135" s="6"/>
      <c r="H135" s="4">
        <f>H136+H141+H146</f>
        <v>14608.5</v>
      </c>
      <c r="I135" s="4">
        <f>I136+I141+I146</f>
        <v>14607.64</v>
      </c>
    </row>
    <row r="136" spans="1:9" s="49" customFormat="1" ht="60.75">
      <c r="A136" s="3" t="s">
        <v>351</v>
      </c>
      <c r="B136" s="9" t="s">
        <v>311</v>
      </c>
      <c r="C136" s="12" t="s">
        <v>62</v>
      </c>
      <c r="D136" s="12" t="s">
        <v>276</v>
      </c>
      <c r="E136" s="12"/>
      <c r="F136" s="6"/>
      <c r="G136" s="6"/>
      <c r="H136" s="4">
        <f>H137+H139</f>
        <v>3495.6</v>
      </c>
      <c r="I136" s="4">
        <f>I137+I139</f>
        <v>3495.4</v>
      </c>
    </row>
    <row r="137" spans="1:9" s="49" customFormat="1" ht="60">
      <c r="A137" s="33" t="s">
        <v>352</v>
      </c>
      <c r="B137" s="11" t="s">
        <v>311</v>
      </c>
      <c r="C137" s="1" t="s">
        <v>62</v>
      </c>
      <c r="D137" s="1" t="s">
        <v>277</v>
      </c>
      <c r="E137" s="1"/>
      <c r="F137" s="6"/>
      <c r="G137" s="6"/>
      <c r="H137" s="6">
        <f>H138</f>
        <v>408.6</v>
      </c>
      <c r="I137" s="6">
        <f>I138</f>
        <v>408.4</v>
      </c>
    </row>
    <row r="138" spans="1:9" s="49" customFormat="1" ht="15">
      <c r="A138" s="2" t="s">
        <v>330</v>
      </c>
      <c r="B138" s="11" t="s">
        <v>311</v>
      </c>
      <c r="C138" s="1" t="s">
        <v>62</v>
      </c>
      <c r="D138" s="1" t="s">
        <v>277</v>
      </c>
      <c r="E138" s="1" t="s">
        <v>94</v>
      </c>
      <c r="F138" s="6"/>
      <c r="G138" s="57" t="s">
        <v>329</v>
      </c>
      <c r="H138" s="6">
        <v>408.6</v>
      </c>
      <c r="I138" s="6">
        <v>408.4</v>
      </c>
    </row>
    <row r="139" spans="1:9" s="49" customFormat="1" ht="75">
      <c r="A139" s="33" t="s">
        <v>353</v>
      </c>
      <c r="B139" s="11" t="s">
        <v>311</v>
      </c>
      <c r="C139" s="1" t="s">
        <v>62</v>
      </c>
      <c r="D139" s="1" t="s">
        <v>278</v>
      </c>
      <c r="E139" s="1"/>
      <c r="F139" s="6"/>
      <c r="G139" s="6"/>
      <c r="H139" s="6">
        <f>H140</f>
        <v>3087</v>
      </c>
      <c r="I139" s="6">
        <f>I140</f>
        <v>3087</v>
      </c>
    </row>
    <row r="140" spans="1:9" s="49" customFormat="1" ht="30">
      <c r="A140" s="2" t="s">
        <v>379</v>
      </c>
      <c r="B140" s="11" t="s">
        <v>311</v>
      </c>
      <c r="C140" s="1" t="s">
        <v>62</v>
      </c>
      <c r="D140" s="1" t="s">
        <v>278</v>
      </c>
      <c r="E140" s="1" t="s">
        <v>94</v>
      </c>
      <c r="F140" s="6"/>
      <c r="G140" s="57" t="s">
        <v>378</v>
      </c>
      <c r="H140" s="6">
        <v>3087</v>
      </c>
      <c r="I140" s="6">
        <v>3087</v>
      </c>
    </row>
    <row r="141" spans="1:9" s="49" customFormat="1" ht="60.75">
      <c r="A141" s="37" t="s">
        <v>354</v>
      </c>
      <c r="B141" s="9" t="s">
        <v>311</v>
      </c>
      <c r="C141" s="12" t="s">
        <v>62</v>
      </c>
      <c r="D141" s="12" t="s">
        <v>279</v>
      </c>
      <c r="E141" s="12"/>
      <c r="F141" s="6"/>
      <c r="G141" s="6"/>
      <c r="H141" s="4">
        <f>H142+H144</f>
        <v>1027.8</v>
      </c>
      <c r="I141" s="4">
        <f>I142+I144</f>
        <v>1027.7</v>
      </c>
    </row>
    <row r="142" spans="1:9" s="49" customFormat="1" ht="60">
      <c r="A142" s="33" t="s">
        <v>355</v>
      </c>
      <c r="B142" s="11" t="s">
        <v>311</v>
      </c>
      <c r="C142" s="1" t="s">
        <v>62</v>
      </c>
      <c r="D142" s="1" t="s">
        <v>280</v>
      </c>
      <c r="E142" s="1"/>
      <c r="F142" s="6"/>
      <c r="G142" s="6"/>
      <c r="H142" s="6">
        <f>H143</f>
        <v>114.2</v>
      </c>
      <c r="I142" s="6">
        <v>114.1</v>
      </c>
    </row>
    <row r="143" spans="1:9" s="49" customFormat="1" ht="15">
      <c r="A143" s="2" t="s">
        <v>330</v>
      </c>
      <c r="B143" s="11" t="s">
        <v>311</v>
      </c>
      <c r="C143" s="1" t="s">
        <v>62</v>
      </c>
      <c r="D143" s="1" t="s">
        <v>280</v>
      </c>
      <c r="E143" s="1" t="s">
        <v>94</v>
      </c>
      <c r="F143" s="6"/>
      <c r="G143" s="57" t="s">
        <v>329</v>
      </c>
      <c r="H143" s="6">
        <v>114.2</v>
      </c>
      <c r="I143" s="6">
        <v>114.2</v>
      </c>
    </row>
    <row r="144" spans="1:9" s="61" customFormat="1" ht="62.25" customHeight="1">
      <c r="A144" s="33" t="s">
        <v>355</v>
      </c>
      <c r="B144" s="11" t="s">
        <v>311</v>
      </c>
      <c r="C144" s="1" t="s">
        <v>62</v>
      </c>
      <c r="D144" s="1" t="s">
        <v>380</v>
      </c>
      <c r="E144" s="1"/>
      <c r="F144" s="6"/>
      <c r="G144" s="6"/>
      <c r="H144" s="6">
        <f>H145</f>
        <v>913.6</v>
      </c>
      <c r="I144" s="6">
        <f>I145</f>
        <v>913.6</v>
      </c>
    </row>
    <row r="145" spans="1:9" s="61" customFormat="1" ht="30">
      <c r="A145" s="2" t="s">
        <v>379</v>
      </c>
      <c r="B145" s="11" t="s">
        <v>311</v>
      </c>
      <c r="C145" s="1" t="s">
        <v>62</v>
      </c>
      <c r="D145" s="1" t="s">
        <v>380</v>
      </c>
      <c r="E145" s="1" t="s">
        <v>94</v>
      </c>
      <c r="F145" s="6"/>
      <c r="G145" s="57" t="s">
        <v>378</v>
      </c>
      <c r="H145" s="6">
        <v>913.6</v>
      </c>
      <c r="I145" s="6">
        <v>913.6</v>
      </c>
    </row>
    <row r="146" spans="1:9" s="61" customFormat="1" ht="75.75">
      <c r="A146" s="37" t="s">
        <v>359</v>
      </c>
      <c r="B146" s="9" t="s">
        <v>311</v>
      </c>
      <c r="C146" s="12" t="s">
        <v>62</v>
      </c>
      <c r="D146" s="12" t="s">
        <v>356</v>
      </c>
      <c r="E146" s="12"/>
      <c r="F146" s="6"/>
      <c r="G146" s="6"/>
      <c r="H146" s="4">
        <f>H147+H149</f>
        <v>10085.1</v>
      </c>
      <c r="I146" s="4">
        <f>I147+I149</f>
        <v>10084.539999999999</v>
      </c>
    </row>
    <row r="147" spans="1:9" s="49" customFormat="1" ht="75" customHeight="1">
      <c r="A147" s="33" t="s">
        <v>358</v>
      </c>
      <c r="B147" s="11" t="s">
        <v>311</v>
      </c>
      <c r="C147" s="1" t="s">
        <v>62</v>
      </c>
      <c r="D147" s="1" t="s">
        <v>357</v>
      </c>
      <c r="E147" s="1"/>
      <c r="F147" s="6"/>
      <c r="G147" s="6"/>
      <c r="H147" s="6">
        <f>H148</f>
        <v>1032.7</v>
      </c>
      <c r="I147" s="6">
        <f>I148</f>
        <v>1032.14</v>
      </c>
    </row>
    <row r="148" spans="1:9" s="49" customFormat="1" ht="15">
      <c r="A148" s="2" t="s">
        <v>330</v>
      </c>
      <c r="B148" s="11" t="s">
        <v>311</v>
      </c>
      <c r="C148" s="1" t="s">
        <v>62</v>
      </c>
      <c r="D148" s="1" t="s">
        <v>357</v>
      </c>
      <c r="E148" s="1" t="s">
        <v>94</v>
      </c>
      <c r="F148" s="6"/>
      <c r="G148" s="57" t="s">
        <v>329</v>
      </c>
      <c r="H148" s="6">
        <v>1032.7</v>
      </c>
      <c r="I148" s="6">
        <v>1032.14</v>
      </c>
    </row>
    <row r="149" spans="1:9" s="61" customFormat="1" ht="90">
      <c r="A149" s="33" t="s">
        <v>377</v>
      </c>
      <c r="B149" s="11" t="s">
        <v>311</v>
      </c>
      <c r="C149" s="1" t="s">
        <v>62</v>
      </c>
      <c r="D149" s="1" t="s">
        <v>381</v>
      </c>
      <c r="E149" s="1"/>
      <c r="F149" s="6"/>
      <c r="G149" s="6"/>
      <c r="H149" s="6">
        <f>H150</f>
        <v>9052.4</v>
      </c>
      <c r="I149" s="6">
        <f>I150</f>
        <v>9052.4</v>
      </c>
    </row>
    <row r="150" spans="1:9" s="61" customFormat="1" ht="30">
      <c r="A150" s="2" t="s">
        <v>379</v>
      </c>
      <c r="B150" s="11" t="s">
        <v>311</v>
      </c>
      <c r="C150" s="1" t="s">
        <v>62</v>
      </c>
      <c r="D150" s="1" t="s">
        <v>381</v>
      </c>
      <c r="E150" s="1" t="s">
        <v>94</v>
      </c>
      <c r="F150" s="6"/>
      <c r="G150" s="57" t="s">
        <v>378</v>
      </c>
      <c r="H150" s="6">
        <v>9052.4</v>
      </c>
      <c r="I150" s="6">
        <v>9052.4</v>
      </c>
    </row>
    <row r="151" spans="1:9" ht="15.75">
      <c r="A151" s="3" t="s">
        <v>14</v>
      </c>
      <c r="B151" s="9" t="s">
        <v>311</v>
      </c>
      <c r="C151" s="9" t="s">
        <v>41</v>
      </c>
      <c r="D151" s="12" t="s">
        <v>46</v>
      </c>
      <c r="E151" s="12" t="s">
        <v>46</v>
      </c>
      <c r="F151" s="4" t="e">
        <f>F152+#REF!</f>
        <v>#REF!</v>
      </c>
      <c r="G151" s="4"/>
      <c r="H151" s="4">
        <f>H152+H156</f>
        <v>2483</v>
      </c>
      <c r="I151" s="4">
        <f>I152+I156</f>
        <v>1533.21</v>
      </c>
    </row>
    <row r="152" spans="1:9" ht="30">
      <c r="A152" s="31" t="s">
        <v>226</v>
      </c>
      <c r="B152" s="9" t="s">
        <v>311</v>
      </c>
      <c r="C152" s="9" t="s">
        <v>41</v>
      </c>
      <c r="D152" s="8" t="s">
        <v>174</v>
      </c>
      <c r="E152" s="12" t="s">
        <v>46</v>
      </c>
      <c r="F152" s="4" t="e">
        <f>F153</f>
        <v>#REF!</v>
      </c>
      <c r="G152" s="4"/>
      <c r="H152" s="4">
        <f aca="true" t="shared" si="9" ref="H152:I154">H153</f>
        <v>683</v>
      </c>
      <c r="I152" s="4">
        <f t="shared" si="9"/>
        <v>230.41</v>
      </c>
    </row>
    <row r="153" spans="1:9" ht="45" customHeight="1">
      <c r="A153" s="35" t="s">
        <v>231</v>
      </c>
      <c r="B153" s="9" t="s">
        <v>311</v>
      </c>
      <c r="C153" s="8" t="s">
        <v>41</v>
      </c>
      <c r="D153" s="8" t="s">
        <v>232</v>
      </c>
      <c r="E153" s="18"/>
      <c r="F153" s="10" t="e">
        <f>#REF!</f>
        <v>#REF!</v>
      </c>
      <c r="G153" s="10"/>
      <c r="H153" s="10">
        <f t="shared" si="9"/>
        <v>683</v>
      </c>
      <c r="I153" s="10">
        <f t="shared" si="9"/>
        <v>230.41</v>
      </c>
    </row>
    <row r="154" spans="1:9" ht="47.25" customHeight="1">
      <c r="A154" s="47" t="s">
        <v>233</v>
      </c>
      <c r="B154" s="11" t="s">
        <v>311</v>
      </c>
      <c r="C154" s="11" t="s">
        <v>41</v>
      </c>
      <c r="D154" s="11" t="s">
        <v>234</v>
      </c>
      <c r="E154" s="18"/>
      <c r="F154" s="10"/>
      <c r="G154" s="10"/>
      <c r="H154" s="10">
        <f t="shared" si="9"/>
        <v>683</v>
      </c>
      <c r="I154" s="10">
        <f t="shared" si="9"/>
        <v>230.41</v>
      </c>
    </row>
    <row r="155" spans="1:9" ht="29.25" customHeight="1">
      <c r="A155" s="36" t="s">
        <v>5</v>
      </c>
      <c r="B155" s="11" t="s">
        <v>311</v>
      </c>
      <c r="C155" s="18" t="s">
        <v>41</v>
      </c>
      <c r="D155" s="18" t="s">
        <v>234</v>
      </c>
      <c r="E155" s="18" t="s">
        <v>6</v>
      </c>
      <c r="F155" s="5"/>
      <c r="G155" s="57" t="s">
        <v>308</v>
      </c>
      <c r="H155" s="5">
        <v>683</v>
      </c>
      <c r="I155" s="5">
        <v>230.41</v>
      </c>
    </row>
    <row r="156" spans="1:9" ht="15.75">
      <c r="A156" s="3" t="s">
        <v>122</v>
      </c>
      <c r="B156" s="9" t="s">
        <v>311</v>
      </c>
      <c r="C156" s="9" t="s">
        <v>41</v>
      </c>
      <c r="D156" s="8" t="s">
        <v>120</v>
      </c>
      <c r="E156" s="1"/>
      <c r="F156" s="6"/>
      <c r="G156" s="6"/>
      <c r="H156" s="4">
        <f>H157</f>
        <v>1800</v>
      </c>
      <c r="I156" s="4">
        <f>I157</f>
        <v>1302.8</v>
      </c>
    </row>
    <row r="157" spans="1:9" ht="15.75">
      <c r="A157" s="29" t="s">
        <v>123</v>
      </c>
      <c r="B157" s="9" t="s">
        <v>311</v>
      </c>
      <c r="C157" s="9" t="s">
        <v>41</v>
      </c>
      <c r="D157" s="8" t="s">
        <v>121</v>
      </c>
      <c r="E157" s="1"/>
      <c r="F157" s="6"/>
      <c r="G157" s="6"/>
      <c r="H157" s="4">
        <f>H158+H160+H162</f>
        <v>1800</v>
      </c>
      <c r="I157" s="4">
        <f>I158+I160+I162</f>
        <v>1302.8</v>
      </c>
    </row>
    <row r="158" spans="1:9" ht="46.5" customHeight="1">
      <c r="A158" s="37" t="s">
        <v>254</v>
      </c>
      <c r="B158" s="9" t="s">
        <v>311</v>
      </c>
      <c r="C158" s="9" t="s">
        <v>41</v>
      </c>
      <c r="D158" s="9" t="s">
        <v>175</v>
      </c>
      <c r="E158" s="1"/>
      <c r="F158" s="6"/>
      <c r="G158" s="6"/>
      <c r="H158" s="4">
        <f>H159</f>
        <v>500</v>
      </c>
      <c r="I158" s="4">
        <f>I159</f>
        <v>472.25</v>
      </c>
    </row>
    <row r="159" spans="1:9" ht="30">
      <c r="A159" s="2" t="s">
        <v>266</v>
      </c>
      <c r="B159" s="11" t="s">
        <v>311</v>
      </c>
      <c r="C159" s="1" t="s">
        <v>41</v>
      </c>
      <c r="D159" s="1" t="s">
        <v>175</v>
      </c>
      <c r="E159" s="1" t="s">
        <v>265</v>
      </c>
      <c r="F159" s="6"/>
      <c r="G159" s="57" t="s">
        <v>308</v>
      </c>
      <c r="H159" s="6">
        <v>500</v>
      </c>
      <c r="I159" s="6">
        <v>472.25</v>
      </c>
    </row>
    <row r="160" spans="1:9" ht="48.75" customHeight="1" hidden="1">
      <c r="A160" s="3" t="s">
        <v>287</v>
      </c>
      <c r="B160" s="9" t="s">
        <v>311</v>
      </c>
      <c r="C160" s="9" t="s">
        <v>41</v>
      </c>
      <c r="D160" s="9" t="s">
        <v>286</v>
      </c>
      <c r="E160" s="1"/>
      <c r="F160" s="6"/>
      <c r="G160" s="6"/>
      <c r="H160" s="4">
        <f>H161</f>
        <v>0</v>
      </c>
      <c r="I160" s="4">
        <f>I161</f>
        <v>0</v>
      </c>
    </row>
    <row r="161" spans="1:9" ht="30" hidden="1">
      <c r="A161" s="2" t="s">
        <v>266</v>
      </c>
      <c r="B161" s="11" t="s">
        <v>311</v>
      </c>
      <c r="C161" s="1" t="s">
        <v>41</v>
      </c>
      <c r="D161" s="1" t="s">
        <v>286</v>
      </c>
      <c r="E161" s="1" t="s">
        <v>265</v>
      </c>
      <c r="F161" s="6"/>
      <c r="G161" s="57" t="s">
        <v>308</v>
      </c>
      <c r="H161" s="6">
        <v>0</v>
      </c>
      <c r="I161" s="6">
        <v>0</v>
      </c>
    </row>
    <row r="162" spans="1:9" ht="30.75">
      <c r="A162" s="3" t="s">
        <v>176</v>
      </c>
      <c r="B162" s="9" t="s">
        <v>311</v>
      </c>
      <c r="C162" s="9" t="s">
        <v>41</v>
      </c>
      <c r="D162" s="9" t="s">
        <v>177</v>
      </c>
      <c r="E162" s="1"/>
      <c r="F162" s="4">
        <f>F163</f>
        <v>6437.8</v>
      </c>
      <c r="G162" s="4"/>
      <c r="H162" s="4">
        <f>H163+H164</f>
        <v>1300</v>
      </c>
      <c r="I162" s="4">
        <f>I163+I164</f>
        <v>830.55</v>
      </c>
    </row>
    <row r="163" spans="1:9" ht="15.75" customHeight="1">
      <c r="A163" s="2" t="s">
        <v>98</v>
      </c>
      <c r="B163" s="11" t="s">
        <v>311</v>
      </c>
      <c r="C163" s="1" t="s">
        <v>41</v>
      </c>
      <c r="D163" s="1" t="s">
        <v>177</v>
      </c>
      <c r="E163" s="1" t="s">
        <v>94</v>
      </c>
      <c r="F163" s="6">
        <v>6437.8</v>
      </c>
      <c r="G163" s="57" t="s">
        <v>308</v>
      </c>
      <c r="H163" s="6">
        <v>653.1</v>
      </c>
      <c r="I163" s="6">
        <v>230.55</v>
      </c>
    </row>
    <row r="164" spans="1:9" ht="15.75" customHeight="1">
      <c r="A164" s="2" t="s">
        <v>328</v>
      </c>
      <c r="B164" s="11" t="s">
        <v>311</v>
      </c>
      <c r="C164" s="1" t="s">
        <v>41</v>
      </c>
      <c r="D164" s="1" t="s">
        <v>177</v>
      </c>
      <c r="E164" s="1" t="s">
        <v>94</v>
      </c>
      <c r="F164" s="6">
        <v>6437.8</v>
      </c>
      <c r="G164" s="57" t="s">
        <v>104</v>
      </c>
      <c r="H164" s="6">
        <v>646.9</v>
      </c>
      <c r="I164" s="6">
        <v>600</v>
      </c>
    </row>
    <row r="165" spans="1:9" s="13" customFormat="1" ht="15">
      <c r="A165" s="3" t="s">
        <v>27</v>
      </c>
      <c r="B165" s="9" t="s">
        <v>311</v>
      </c>
      <c r="C165" s="9" t="s">
        <v>28</v>
      </c>
      <c r="D165" s="9" t="s">
        <v>46</v>
      </c>
      <c r="E165" s="9" t="s">
        <v>46</v>
      </c>
      <c r="F165" s="7" t="e">
        <f>F166+F178+F214</f>
        <v>#REF!</v>
      </c>
      <c r="G165" s="7"/>
      <c r="H165" s="7">
        <f>H166+H178+H214+H239</f>
        <v>81036.29999999999</v>
      </c>
      <c r="I165" s="7">
        <f>I166+I178+I214+I239</f>
        <v>60213.59</v>
      </c>
    </row>
    <row r="166" spans="1:9" ht="15.75">
      <c r="A166" s="3" t="s">
        <v>29</v>
      </c>
      <c r="B166" s="9" t="s">
        <v>311</v>
      </c>
      <c r="C166" s="9" t="s">
        <v>30</v>
      </c>
      <c r="D166" s="12" t="s">
        <v>46</v>
      </c>
      <c r="E166" s="12" t="s">
        <v>46</v>
      </c>
      <c r="F166" s="4" t="e">
        <f>F167+#REF!</f>
        <v>#REF!</v>
      </c>
      <c r="G166" s="4"/>
      <c r="H166" s="7">
        <f>H167</f>
        <v>11740.4</v>
      </c>
      <c r="I166" s="7">
        <f>I167</f>
        <v>8284.41</v>
      </c>
    </row>
    <row r="167" spans="1:9" ht="15.75">
      <c r="A167" s="3" t="s">
        <v>122</v>
      </c>
      <c r="B167" s="9" t="s">
        <v>311</v>
      </c>
      <c r="C167" s="9" t="s">
        <v>30</v>
      </c>
      <c r="D167" s="8" t="s">
        <v>120</v>
      </c>
      <c r="E167" s="16"/>
      <c r="F167" s="4" t="e">
        <f>F173+F168</f>
        <v>#REF!</v>
      </c>
      <c r="G167" s="4"/>
      <c r="H167" s="4">
        <f>H168</f>
        <v>11740.4</v>
      </c>
      <c r="I167" s="4">
        <f>I168</f>
        <v>8284.41</v>
      </c>
    </row>
    <row r="168" spans="1:9" ht="15.75">
      <c r="A168" s="29" t="s">
        <v>123</v>
      </c>
      <c r="B168" s="9" t="s">
        <v>311</v>
      </c>
      <c r="C168" s="9" t="s">
        <v>30</v>
      </c>
      <c r="D168" s="8" t="s">
        <v>121</v>
      </c>
      <c r="E168" s="16"/>
      <c r="F168" s="4" t="e">
        <f>F170+#REF!</f>
        <v>#REF!</v>
      </c>
      <c r="G168" s="4"/>
      <c r="H168" s="4">
        <f>H169+H171+H173+H176</f>
        <v>11740.4</v>
      </c>
      <c r="I168" s="4">
        <f>I169+I171+I173+I176</f>
        <v>8284.41</v>
      </c>
    </row>
    <row r="169" spans="1:9" s="62" customFormat="1" ht="60.75" hidden="1">
      <c r="A169" s="3" t="s">
        <v>178</v>
      </c>
      <c r="B169" s="9" t="s">
        <v>311</v>
      </c>
      <c r="C169" s="9" t="s">
        <v>30</v>
      </c>
      <c r="D169" s="9" t="s">
        <v>179</v>
      </c>
      <c r="E169" s="38"/>
      <c r="F169" s="4" t="e">
        <f>F173+#REF!</f>
        <v>#REF!</v>
      </c>
      <c r="G169" s="4"/>
      <c r="H169" s="4">
        <f>H170</f>
        <v>0</v>
      </c>
      <c r="I169" s="4">
        <f>I170</f>
        <v>0</v>
      </c>
    </row>
    <row r="170" spans="1:9" s="62" customFormat="1" ht="30" customHeight="1" hidden="1">
      <c r="A170" s="2" t="s">
        <v>8</v>
      </c>
      <c r="B170" s="11" t="s">
        <v>311</v>
      </c>
      <c r="C170" s="1" t="s">
        <v>30</v>
      </c>
      <c r="D170" s="1" t="s">
        <v>179</v>
      </c>
      <c r="E170" s="1" t="s">
        <v>7</v>
      </c>
      <c r="F170" s="6">
        <v>1000</v>
      </c>
      <c r="G170" s="57" t="s">
        <v>308</v>
      </c>
      <c r="H170" s="6">
        <v>0</v>
      </c>
      <c r="I170" s="6">
        <v>0</v>
      </c>
    </row>
    <row r="171" spans="1:9" ht="30" customHeight="1" hidden="1">
      <c r="A171" s="3" t="s">
        <v>260</v>
      </c>
      <c r="B171" s="9" t="s">
        <v>311</v>
      </c>
      <c r="C171" s="9" t="s">
        <v>30</v>
      </c>
      <c r="D171" s="9" t="s">
        <v>259</v>
      </c>
      <c r="E171" s="38"/>
      <c r="F171" s="4" t="e">
        <f>#REF!</f>
        <v>#REF!</v>
      </c>
      <c r="G171" s="4"/>
      <c r="H171" s="4">
        <f>H172</f>
        <v>0</v>
      </c>
      <c r="I171" s="4">
        <f>I172</f>
        <v>0</v>
      </c>
    </row>
    <row r="172" spans="1:9" ht="21.75" customHeight="1" hidden="1">
      <c r="A172" s="2" t="s">
        <v>98</v>
      </c>
      <c r="B172" s="11" t="s">
        <v>311</v>
      </c>
      <c r="C172" s="1" t="s">
        <v>30</v>
      </c>
      <c r="D172" s="1" t="s">
        <v>259</v>
      </c>
      <c r="E172" s="1" t="s">
        <v>94</v>
      </c>
      <c r="F172" s="6">
        <v>17505.5</v>
      </c>
      <c r="G172" s="57" t="s">
        <v>308</v>
      </c>
      <c r="H172" s="39">
        <v>0</v>
      </c>
      <c r="I172" s="39">
        <v>0</v>
      </c>
    </row>
    <row r="173" spans="1:9" ht="33.75" customHeight="1">
      <c r="A173" s="3" t="s">
        <v>180</v>
      </c>
      <c r="B173" s="9" t="s">
        <v>311</v>
      </c>
      <c r="C173" s="9" t="s">
        <v>30</v>
      </c>
      <c r="D173" s="9" t="s">
        <v>181</v>
      </c>
      <c r="E173" s="38"/>
      <c r="F173" s="4" t="e">
        <f>#REF!</f>
        <v>#REF!</v>
      </c>
      <c r="G173" s="4"/>
      <c r="H173" s="4">
        <f>H174+H175</f>
        <v>7490.599999999999</v>
      </c>
      <c r="I173" s="4">
        <f>I174+I175</f>
        <v>5034.62</v>
      </c>
    </row>
    <row r="174" spans="1:9" ht="16.5" customHeight="1">
      <c r="A174" s="2" t="s">
        <v>103</v>
      </c>
      <c r="B174" s="11" t="s">
        <v>311</v>
      </c>
      <c r="C174" s="1" t="s">
        <v>30</v>
      </c>
      <c r="D174" s="1" t="s">
        <v>181</v>
      </c>
      <c r="E174" s="1" t="s">
        <v>102</v>
      </c>
      <c r="F174" s="6">
        <v>17505.5</v>
      </c>
      <c r="G174" s="57" t="s">
        <v>308</v>
      </c>
      <c r="H174" s="39">
        <v>100.2</v>
      </c>
      <c r="I174" s="39">
        <v>0</v>
      </c>
    </row>
    <row r="175" spans="1:9" ht="15.75" customHeight="1">
      <c r="A175" s="2" t="s">
        <v>98</v>
      </c>
      <c r="B175" s="9" t="s">
        <v>311</v>
      </c>
      <c r="C175" s="1" t="s">
        <v>30</v>
      </c>
      <c r="D175" s="1" t="s">
        <v>181</v>
      </c>
      <c r="E175" s="1" t="s">
        <v>94</v>
      </c>
      <c r="F175" s="6">
        <v>17505.5</v>
      </c>
      <c r="G175" s="57" t="s">
        <v>308</v>
      </c>
      <c r="H175" s="39">
        <v>7390.4</v>
      </c>
      <c r="I175" s="39">
        <v>5034.62</v>
      </c>
    </row>
    <row r="176" spans="1:9" ht="30" customHeight="1">
      <c r="A176" s="3" t="s">
        <v>382</v>
      </c>
      <c r="B176" s="9" t="s">
        <v>311</v>
      </c>
      <c r="C176" s="9" t="s">
        <v>30</v>
      </c>
      <c r="D176" s="9" t="s">
        <v>383</v>
      </c>
      <c r="E176" s="38"/>
      <c r="F176" s="6"/>
      <c r="G176" s="57"/>
      <c r="H176" s="39">
        <f>H177</f>
        <v>4249.8</v>
      </c>
      <c r="I176" s="39">
        <f>I177</f>
        <v>3249.79</v>
      </c>
    </row>
    <row r="177" spans="1:9" ht="18" customHeight="1">
      <c r="A177" s="2" t="s">
        <v>330</v>
      </c>
      <c r="B177" s="11" t="s">
        <v>311</v>
      </c>
      <c r="C177" s="1" t="s">
        <v>30</v>
      </c>
      <c r="D177" s="1" t="s">
        <v>383</v>
      </c>
      <c r="E177" s="1" t="s">
        <v>9</v>
      </c>
      <c r="F177" s="6"/>
      <c r="G177" s="57" t="s">
        <v>329</v>
      </c>
      <c r="H177" s="39">
        <v>4249.8</v>
      </c>
      <c r="I177" s="39">
        <v>3249.79</v>
      </c>
    </row>
    <row r="178" spans="1:9" s="13" customFormat="1" ht="15">
      <c r="A178" s="3" t="s">
        <v>31</v>
      </c>
      <c r="B178" s="9" t="s">
        <v>311</v>
      </c>
      <c r="C178" s="9" t="s">
        <v>32</v>
      </c>
      <c r="D178" s="9" t="s">
        <v>46</v>
      </c>
      <c r="E178" s="9" t="s">
        <v>46</v>
      </c>
      <c r="F178" s="7" t="e">
        <f>#REF!+F179</f>
        <v>#REF!</v>
      </c>
      <c r="G178" s="20"/>
      <c r="H178" s="20">
        <f>H179+H203+H210</f>
        <v>10644.7</v>
      </c>
      <c r="I178" s="20">
        <f>I179+I203+I210</f>
        <v>4272.799999999999</v>
      </c>
    </row>
    <row r="179" spans="1:9" ht="15.75">
      <c r="A179" s="3" t="s">
        <v>122</v>
      </c>
      <c r="B179" s="9" t="s">
        <v>311</v>
      </c>
      <c r="C179" s="9" t="s">
        <v>32</v>
      </c>
      <c r="D179" s="8" t="s">
        <v>120</v>
      </c>
      <c r="E179" s="12"/>
      <c r="F179" s="4" t="e">
        <f>F180+#REF!</f>
        <v>#REF!</v>
      </c>
      <c r="G179" s="21"/>
      <c r="H179" s="21">
        <f>H180</f>
        <v>10205.400000000001</v>
      </c>
      <c r="I179" s="21">
        <f>I180</f>
        <v>3893.49</v>
      </c>
    </row>
    <row r="180" spans="1:9" ht="15.75">
      <c r="A180" s="29" t="s">
        <v>123</v>
      </c>
      <c r="B180" s="9" t="s">
        <v>311</v>
      </c>
      <c r="C180" s="9" t="s">
        <v>32</v>
      </c>
      <c r="D180" s="8" t="s">
        <v>121</v>
      </c>
      <c r="E180" s="12"/>
      <c r="F180" s="4" t="e">
        <f>#REF!</f>
        <v>#REF!</v>
      </c>
      <c r="G180" s="21"/>
      <c r="H180" s="21">
        <f>H181+H183+H185+H187+H189+H191+H193+H195+H197+H199+H201</f>
        <v>10205.400000000001</v>
      </c>
      <c r="I180" s="21">
        <f>I181+I183+I185+I187+I189+I191+I193+I195+I197+I199+I201</f>
        <v>3893.49</v>
      </c>
    </row>
    <row r="181" spans="1:9" ht="30" hidden="1">
      <c r="A181" s="36" t="s">
        <v>182</v>
      </c>
      <c r="B181" s="11" t="s">
        <v>311</v>
      </c>
      <c r="C181" s="18" t="s">
        <v>32</v>
      </c>
      <c r="D181" s="18" t="s">
        <v>183</v>
      </c>
      <c r="E181" s="18"/>
      <c r="F181" s="5"/>
      <c r="G181" s="40"/>
      <c r="H181" s="40">
        <f>H182</f>
        <v>0</v>
      </c>
      <c r="I181" s="40">
        <f>I182</f>
        <v>0</v>
      </c>
    </row>
    <row r="182" spans="1:9" ht="30" hidden="1">
      <c r="A182" s="2" t="s">
        <v>266</v>
      </c>
      <c r="B182" s="11" t="s">
        <v>311</v>
      </c>
      <c r="C182" s="18" t="s">
        <v>32</v>
      </c>
      <c r="D182" s="18" t="s">
        <v>183</v>
      </c>
      <c r="E182" s="18" t="s">
        <v>265</v>
      </c>
      <c r="F182" s="5"/>
      <c r="G182" s="57" t="s">
        <v>308</v>
      </c>
      <c r="H182" s="40">
        <v>0</v>
      </c>
      <c r="I182" s="40">
        <v>0</v>
      </c>
    </row>
    <row r="183" spans="1:9" ht="28.5" customHeight="1">
      <c r="A183" s="36" t="s">
        <v>184</v>
      </c>
      <c r="B183" s="11" t="s">
        <v>311</v>
      </c>
      <c r="C183" s="18" t="s">
        <v>32</v>
      </c>
      <c r="D183" s="18" t="s">
        <v>185</v>
      </c>
      <c r="E183" s="18"/>
      <c r="F183" s="5">
        <v>35608.7</v>
      </c>
      <c r="G183" s="40"/>
      <c r="H183" s="40">
        <f>H184</f>
        <v>14</v>
      </c>
      <c r="I183" s="40">
        <f>I184</f>
        <v>0</v>
      </c>
    </row>
    <row r="184" spans="1:9" ht="30">
      <c r="A184" s="2" t="s">
        <v>266</v>
      </c>
      <c r="B184" s="11" t="s">
        <v>311</v>
      </c>
      <c r="C184" s="18" t="s">
        <v>32</v>
      </c>
      <c r="D184" s="18" t="s">
        <v>185</v>
      </c>
      <c r="E184" s="18" t="s">
        <v>265</v>
      </c>
      <c r="F184" s="5">
        <v>35608.7</v>
      </c>
      <c r="G184" s="57" t="s">
        <v>308</v>
      </c>
      <c r="H184" s="40">
        <v>14</v>
      </c>
      <c r="I184" s="40">
        <v>0</v>
      </c>
    </row>
    <row r="185" spans="1:9" ht="32.25" customHeight="1">
      <c r="A185" s="36" t="s">
        <v>293</v>
      </c>
      <c r="B185" s="11" t="s">
        <v>311</v>
      </c>
      <c r="C185" s="18" t="s">
        <v>32</v>
      </c>
      <c r="D185" s="18" t="s">
        <v>292</v>
      </c>
      <c r="E185" s="18"/>
      <c r="F185" s="5"/>
      <c r="G185" s="40"/>
      <c r="H185" s="40">
        <f>H186</f>
        <v>200</v>
      </c>
      <c r="I185" s="40">
        <f>I186</f>
        <v>137.74</v>
      </c>
    </row>
    <row r="186" spans="1:9" ht="30">
      <c r="A186" s="2" t="s">
        <v>266</v>
      </c>
      <c r="B186" s="11" t="s">
        <v>311</v>
      </c>
      <c r="C186" s="18" t="s">
        <v>32</v>
      </c>
      <c r="D186" s="18" t="s">
        <v>292</v>
      </c>
      <c r="E186" s="18" t="s">
        <v>265</v>
      </c>
      <c r="F186" s="5"/>
      <c r="G186" s="57" t="s">
        <v>308</v>
      </c>
      <c r="H186" s="40">
        <v>200</v>
      </c>
      <c r="I186" s="40">
        <v>137.74</v>
      </c>
    </row>
    <row r="187" spans="1:9" ht="30">
      <c r="A187" s="36" t="s">
        <v>295</v>
      </c>
      <c r="B187" s="11" t="s">
        <v>311</v>
      </c>
      <c r="C187" s="18" t="s">
        <v>32</v>
      </c>
      <c r="D187" s="18" t="s">
        <v>294</v>
      </c>
      <c r="E187" s="18"/>
      <c r="F187" s="5"/>
      <c r="G187" s="40"/>
      <c r="H187" s="40">
        <f>H188</f>
        <v>650</v>
      </c>
      <c r="I187" s="40">
        <f>I188</f>
        <v>0</v>
      </c>
    </row>
    <row r="188" spans="1:9" ht="30">
      <c r="A188" s="2" t="s">
        <v>266</v>
      </c>
      <c r="B188" s="11" t="s">
        <v>311</v>
      </c>
      <c r="C188" s="18" t="s">
        <v>32</v>
      </c>
      <c r="D188" s="18" t="s">
        <v>294</v>
      </c>
      <c r="E188" s="18" t="s">
        <v>265</v>
      </c>
      <c r="F188" s="5"/>
      <c r="G188" s="57" t="s">
        <v>308</v>
      </c>
      <c r="H188" s="40">
        <v>650</v>
      </c>
      <c r="I188" s="40">
        <v>0</v>
      </c>
    </row>
    <row r="189" spans="1:9" ht="30">
      <c r="A189" s="36" t="s">
        <v>296</v>
      </c>
      <c r="B189" s="11" t="s">
        <v>311</v>
      </c>
      <c r="C189" s="18" t="s">
        <v>32</v>
      </c>
      <c r="D189" s="18" t="s">
        <v>297</v>
      </c>
      <c r="E189" s="18"/>
      <c r="F189" s="5"/>
      <c r="G189" s="40"/>
      <c r="H189" s="40">
        <f>H190</f>
        <v>850</v>
      </c>
      <c r="I189" s="40">
        <f>I190</f>
        <v>0</v>
      </c>
    </row>
    <row r="190" spans="1:9" ht="30">
      <c r="A190" s="2" t="s">
        <v>266</v>
      </c>
      <c r="B190" s="11" t="s">
        <v>311</v>
      </c>
      <c r="C190" s="18" t="s">
        <v>32</v>
      </c>
      <c r="D190" s="18" t="s">
        <v>297</v>
      </c>
      <c r="E190" s="18" t="s">
        <v>265</v>
      </c>
      <c r="F190" s="5"/>
      <c r="G190" s="57" t="s">
        <v>308</v>
      </c>
      <c r="H190" s="40">
        <v>850</v>
      </c>
      <c r="I190" s="40">
        <v>0</v>
      </c>
    </row>
    <row r="191" spans="1:9" ht="30.75">
      <c r="A191" s="3" t="s">
        <v>186</v>
      </c>
      <c r="B191" s="9" t="s">
        <v>311</v>
      </c>
      <c r="C191" s="9" t="s">
        <v>32</v>
      </c>
      <c r="D191" s="9" t="s">
        <v>187</v>
      </c>
      <c r="E191" s="1"/>
      <c r="F191" s="4" t="e">
        <f>F195+F193</f>
        <v>#REF!</v>
      </c>
      <c r="G191" s="4"/>
      <c r="H191" s="4">
        <f>H192</f>
        <v>70</v>
      </c>
      <c r="I191" s="4">
        <f>I192</f>
        <v>0</v>
      </c>
    </row>
    <row r="192" spans="1:9" ht="29.25" customHeight="1">
      <c r="A192" s="2" t="s">
        <v>8</v>
      </c>
      <c r="B192" s="11" t="s">
        <v>311</v>
      </c>
      <c r="C192" s="1" t="s">
        <v>32</v>
      </c>
      <c r="D192" s="1" t="s">
        <v>187</v>
      </c>
      <c r="E192" s="1" t="s">
        <v>7</v>
      </c>
      <c r="F192" s="6">
        <v>1070</v>
      </c>
      <c r="G192" s="57" t="s">
        <v>308</v>
      </c>
      <c r="H192" s="6">
        <v>70</v>
      </c>
      <c r="I192" s="6">
        <v>0</v>
      </c>
    </row>
    <row r="193" spans="1:9" ht="33" customHeight="1">
      <c r="A193" s="3" t="s">
        <v>191</v>
      </c>
      <c r="B193" s="9" t="s">
        <v>311</v>
      </c>
      <c r="C193" s="9" t="s">
        <v>32</v>
      </c>
      <c r="D193" s="9" t="s">
        <v>190</v>
      </c>
      <c r="E193" s="9"/>
      <c r="F193" s="4">
        <f>F194</f>
        <v>587.5</v>
      </c>
      <c r="G193" s="4"/>
      <c r="H193" s="4">
        <f>H194</f>
        <v>2288.8</v>
      </c>
      <c r="I193" s="4">
        <f>I194</f>
        <v>600</v>
      </c>
    </row>
    <row r="194" spans="1:9" ht="27.75" customHeight="1">
      <c r="A194" s="2" t="s">
        <v>8</v>
      </c>
      <c r="B194" s="11" t="s">
        <v>311</v>
      </c>
      <c r="C194" s="1" t="s">
        <v>32</v>
      </c>
      <c r="D194" s="1" t="s">
        <v>190</v>
      </c>
      <c r="E194" s="1" t="s">
        <v>7</v>
      </c>
      <c r="F194" s="6">
        <f>500+87.5</f>
        <v>587.5</v>
      </c>
      <c r="G194" s="57" t="s">
        <v>308</v>
      </c>
      <c r="H194" s="6">
        <v>2288.8</v>
      </c>
      <c r="I194" s="6">
        <v>600</v>
      </c>
    </row>
    <row r="195" spans="1:9" ht="30" customHeight="1">
      <c r="A195" s="3" t="s">
        <v>189</v>
      </c>
      <c r="B195" s="9" t="s">
        <v>311</v>
      </c>
      <c r="C195" s="9" t="s">
        <v>32</v>
      </c>
      <c r="D195" s="9" t="s">
        <v>188</v>
      </c>
      <c r="E195" s="1"/>
      <c r="F195" s="4" t="e">
        <f>#REF!</f>
        <v>#REF!</v>
      </c>
      <c r="G195" s="4"/>
      <c r="H195" s="4">
        <f>H196</f>
        <v>4997.6</v>
      </c>
      <c r="I195" s="4">
        <f>I196</f>
        <v>3061</v>
      </c>
    </row>
    <row r="196" spans="1:9" ht="15">
      <c r="A196" s="2" t="s">
        <v>98</v>
      </c>
      <c r="B196" s="11" t="s">
        <v>311</v>
      </c>
      <c r="C196" s="1" t="s">
        <v>32</v>
      </c>
      <c r="D196" s="1" t="s">
        <v>188</v>
      </c>
      <c r="E196" s="1" t="s">
        <v>94</v>
      </c>
      <c r="F196" s="6">
        <v>1070</v>
      </c>
      <c r="G196" s="57" t="s">
        <v>308</v>
      </c>
      <c r="H196" s="6">
        <f>2500+1000+1297.6+200</f>
        <v>4997.6</v>
      </c>
      <c r="I196" s="6">
        <v>3061</v>
      </c>
    </row>
    <row r="197" spans="1:9" ht="30" customHeight="1">
      <c r="A197" s="3" t="s">
        <v>193</v>
      </c>
      <c r="B197" s="9" t="s">
        <v>311</v>
      </c>
      <c r="C197" s="9" t="s">
        <v>32</v>
      </c>
      <c r="D197" s="9" t="s">
        <v>192</v>
      </c>
      <c r="E197" s="9"/>
      <c r="F197" s="4">
        <f>F198</f>
        <v>587.5</v>
      </c>
      <c r="G197" s="4"/>
      <c r="H197" s="4">
        <f>H198</f>
        <v>485</v>
      </c>
      <c r="I197" s="4">
        <f>I198</f>
        <v>94.75</v>
      </c>
    </row>
    <row r="198" spans="1:9" ht="15">
      <c r="A198" s="2" t="s">
        <v>98</v>
      </c>
      <c r="B198" s="11" t="s">
        <v>311</v>
      </c>
      <c r="C198" s="1" t="s">
        <v>32</v>
      </c>
      <c r="D198" s="1" t="s">
        <v>192</v>
      </c>
      <c r="E198" s="1" t="s">
        <v>94</v>
      </c>
      <c r="F198" s="6">
        <f>500+87.5</f>
        <v>587.5</v>
      </c>
      <c r="G198" s="57" t="s">
        <v>308</v>
      </c>
      <c r="H198" s="6">
        <v>485</v>
      </c>
      <c r="I198" s="6">
        <v>94.75</v>
      </c>
    </row>
    <row r="199" spans="1:9" ht="30.75" hidden="1">
      <c r="A199" s="3" t="s">
        <v>290</v>
      </c>
      <c r="B199" s="9" t="s">
        <v>311</v>
      </c>
      <c r="C199" s="9" t="s">
        <v>32</v>
      </c>
      <c r="D199" s="9" t="s">
        <v>288</v>
      </c>
      <c r="E199" s="9"/>
      <c r="F199" s="4">
        <f>F200</f>
        <v>587.5</v>
      </c>
      <c r="G199" s="4"/>
      <c r="H199" s="4">
        <f>H200</f>
        <v>0</v>
      </c>
      <c r="I199" s="4">
        <f>I200</f>
        <v>0</v>
      </c>
    </row>
    <row r="200" spans="1:9" ht="15" hidden="1">
      <c r="A200" s="2" t="s">
        <v>98</v>
      </c>
      <c r="B200" s="11" t="s">
        <v>311</v>
      </c>
      <c r="C200" s="1" t="s">
        <v>32</v>
      </c>
      <c r="D200" s="1" t="s">
        <v>288</v>
      </c>
      <c r="E200" s="1" t="s">
        <v>94</v>
      </c>
      <c r="F200" s="6">
        <f>500+87.5</f>
        <v>587.5</v>
      </c>
      <c r="G200" s="57" t="s">
        <v>308</v>
      </c>
      <c r="H200" s="6">
        <v>0</v>
      </c>
      <c r="I200" s="6">
        <v>0</v>
      </c>
    </row>
    <row r="201" spans="1:9" ht="30.75">
      <c r="A201" s="3" t="s">
        <v>291</v>
      </c>
      <c r="B201" s="9" t="s">
        <v>311</v>
      </c>
      <c r="C201" s="9" t="s">
        <v>32</v>
      </c>
      <c r="D201" s="9" t="s">
        <v>289</v>
      </c>
      <c r="E201" s="9"/>
      <c r="F201" s="4">
        <f>F202</f>
        <v>587.5</v>
      </c>
      <c r="G201" s="4"/>
      <c r="H201" s="4">
        <f>H202</f>
        <v>650</v>
      </c>
      <c r="I201" s="4">
        <f>I202</f>
        <v>0</v>
      </c>
    </row>
    <row r="202" spans="1:9" ht="15">
      <c r="A202" s="2" t="s">
        <v>98</v>
      </c>
      <c r="B202" s="11" t="s">
        <v>311</v>
      </c>
      <c r="C202" s="1" t="s">
        <v>32</v>
      </c>
      <c r="D202" s="1" t="s">
        <v>289</v>
      </c>
      <c r="E202" s="1" t="s">
        <v>94</v>
      </c>
      <c r="F202" s="6">
        <f>500+87.5</f>
        <v>587.5</v>
      </c>
      <c r="G202" s="57" t="s">
        <v>308</v>
      </c>
      <c r="H202" s="6">
        <v>650</v>
      </c>
      <c r="I202" s="6">
        <v>0</v>
      </c>
    </row>
    <row r="203" spans="1:9" ht="30.75">
      <c r="A203" s="3" t="s">
        <v>342</v>
      </c>
      <c r="B203" s="9" t="s">
        <v>311</v>
      </c>
      <c r="C203" s="9" t="s">
        <v>32</v>
      </c>
      <c r="D203" s="9" t="s">
        <v>300</v>
      </c>
      <c r="E203" s="9"/>
      <c r="F203" s="4">
        <f>F204</f>
        <v>587.5</v>
      </c>
      <c r="G203" s="4"/>
      <c r="H203" s="4">
        <f>H204+H207</f>
        <v>250.29999999999998</v>
      </c>
      <c r="I203" s="4">
        <f>I204+I207</f>
        <v>190.31</v>
      </c>
    </row>
    <row r="204" spans="1:9" ht="45.75" customHeight="1">
      <c r="A204" s="3" t="s">
        <v>343</v>
      </c>
      <c r="B204" s="9" t="s">
        <v>311</v>
      </c>
      <c r="C204" s="9" t="s">
        <v>32</v>
      </c>
      <c r="D204" s="9" t="s">
        <v>298</v>
      </c>
      <c r="E204" s="1"/>
      <c r="F204" s="6">
        <f>500+87.5</f>
        <v>587.5</v>
      </c>
      <c r="G204" s="6"/>
      <c r="H204" s="4">
        <f>H205</f>
        <v>241.2</v>
      </c>
      <c r="I204" s="4">
        <f>I205</f>
        <v>181.21</v>
      </c>
    </row>
    <row r="205" spans="1:9" ht="81.75" customHeight="1">
      <c r="A205" s="50" t="s">
        <v>299</v>
      </c>
      <c r="B205" s="9" t="s">
        <v>311</v>
      </c>
      <c r="C205" s="9" t="s">
        <v>32</v>
      </c>
      <c r="D205" s="9" t="s">
        <v>331</v>
      </c>
      <c r="E205" s="1"/>
      <c r="F205" s="6"/>
      <c r="G205" s="6"/>
      <c r="H205" s="4">
        <f>H206</f>
        <v>241.2</v>
      </c>
      <c r="I205" s="4">
        <f>I206</f>
        <v>181.21</v>
      </c>
    </row>
    <row r="206" spans="1:9" ht="15">
      <c r="A206" s="2" t="s">
        <v>330</v>
      </c>
      <c r="B206" s="11" t="s">
        <v>311</v>
      </c>
      <c r="C206" s="11" t="s">
        <v>32</v>
      </c>
      <c r="D206" s="11" t="s">
        <v>331</v>
      </c>
      <c r="E206" s="1" t="s">
        <v>265</v>
      </c>
      <c r="F206" s="6"/>
      <c r="G206" s="57" t="s">
        <v>329</v>
      </c>
      <c r="H206" s="6">
        <v>241.2</v>
      </c>
      <c r="I206" s="6">
        <v>181.21</v>
      </c>
    </row>
    <row r="207" spans="1:9" ht="60.75">
      <c r="A207" s="3" t="s">
        <v>332</v>
      </c>
      <c r="B207" s="9" t="s">
        <v>311</v>
      </c>
      <c r="C207" s="9" t="s">
        <v>32</v>
      </c>
      <c r="D207" s="9" t="s">
        <v>334</v>
      </c>
      <c r="E207" s="1"/>
      <c r="F207" s="6"/>
      <c r="G207" s="57"/>
      <c r="H207" s="4">
        <f>H208</f>
        <v>9.1</v>
      </c>
      <c r="I207" s="4">
        <f>I208</f>
        <v>9.1</v>
      </c>
    </row>
    <row r="208" spans="1:9" ht="75.75">
      <c r="A208" s="37" t="s">
        <v>333</v>
      </c>
      <c r="B208" s="9" t="s">
        <v>311</v>
      </c>
      <c r="C208" s="9" t="s">
        <v>32</v>
      </c>
      <c r="D208" s="9" t="s">
        <v>335</v>
      </c>
      <c r="E208" s="1"/>
      <c r="F208" s="6"/>
      <c r="G208" s="57"/>
      <c r="H208" s="4">
        <f>H209</f>
        <v>9.1</v>
      </c>
      <c r="I208" s="4">
        <f>I209</f>
        <v>9.1</v>
      </c>
    </row>
    <row r="209" spans="1:9" ht="15">
      <c r="A209" s="2" t="s">
        <v>330</v>
      </c>
      <c r="B209" s="11" t="s">
        <v>311</v>
      </c>
      <c r="C209" s="11" t="s">
        <v>32</v>
      </c>
      <c r="D209" s="11" t="s">
        <v>335</v>
      </c>
      <c r="E209" s="1" t="s">
        <v>94</v>
      </c>
      <c r="F209" s="6"/>
      <c r="G209" s="57" t="s">
        <v>329</v>
      </c>
      <c r="H209" s="6">
        <v>9.1</v>
      </c>
      <c r="I209" s="6">
        <v>9.1</v>
      </c>
    </row>
    <row r="210" spans="1:9" ht="45.75">
      <c r="A210" s="37" t="s">
        <v>336</v>
      </c>
      <c r="B210" s="9" t="s">
        <v>311</v>
      </c>
      <c r="C210" s="9" t="s">
        <v>32</v>
      </c>
      <c r="D210" s="9" t="s">
        <v>339</v>
      </c>
      <c r="E210" s="1"/>
      <c r="F210" s="6"/>
      <c r="G210" s="57"/>
      <c r="H210" s="4">
        <f aca="true" t="shared" si="10" ref="H210:I212">H211</f>
        <v>189</v>
      </c>
      <c r="I210" s="4">
        <f t="shared" si="10"/>
        <v>189</v>
      </c>
    </row>
    <row r="211" spans="1:9" ht="61.5" customHeight="1">
      <c r="A211" s="37" t="s">
        <v>337</v>
      </c>
      <c r="B211" s="9" t="s">
        <v>311</v>
      </c>
      <c r="C211" s="9" t="s">
        <v>32</v>
      </c>
      <c r="D211" s="9" t="s">
        <v>340</v>
      </c>
      <c r="E211" s="1"/>
      <c r="F211" s="6"/>
      <c r="G211" s="57"/>
      <c r="H211" s="4">
        <f t="shared" si="10"/>
        <v>189</v>
      </c>
      <c r="I211" s="4">
        <f t="shared" si="10"/>
        <v>189</v>
      </c>
    </row>
    <row r="212" spans="1:9" ht="76.5" customHeight="1">
      <c r="A212" s="37" t="s">
        <v>338</v>
      </c>
      <c r="B212" s="9" t="s">
        <v>311</v>
      </c>
      <c r="C212" s="9" t="s">
        <v>32</v>
      </c>
      <c r="D212" s="9" t="s">
        <v>341</v>
      </c>
      <c r="E212" s="1"/>
      <c r="F212" s="6"/>
      <c r="G212" s="57"/>
      <c r="H212" s="4">
        <f t="shared" si="10"/>
        <v>189</v>
      </c>
      <c r="I212" s="4">
        <f t="shared" si="10"/>
        <v>189</v>
      </c>
    </row>
    <row r="213" spans="1:9" ht="15">
      <c r="A213" s="33" t="s">
        <v>330</v>
      </c>
      <c r="B213" s="11" t="s">
        <v>311</v>
      </c>
      <c r="C213" s="1" t="s">
        <v>32</v>
      </c>
      <c r="D213" s="1" t="s">
        <v>341</v>
      </c>
      <c r="E213" s="1" t="s">
        <v>94</v>
      </c>
      <c r="F213" s="6"/>
      <c r="G213" s="57" t="s">
        <v>329</v>
      </c>
      <c r="H213" s="6">
        <v>189</v>
      </c>
      <c r="I213" s="6">
        <v>189</v>
      </c>
    </row>
    <row r="214" spans="1:9" ht="15.75">
      <c r="A214" s="3" t="s">
        <v>43</v>
      </c>
      <c r="B214" s="9" t="s">
        <v>311</v>
      </c>
      <c r="C214" s="9" t="s">
        <v>42</v>
      </c>
      <c r="D214" s="1"/>
      <c r="E214" s="1"/>
      <c r="F214" s="4" t="e">
        <f>F215</f>
        <v>#REF!</v>
      </c>
      <c r="G214" s="4"/>
      <c r="H214" s="7">
        <f>H215+H232</f>
        <v>29790.4</v>
      </c>
      <c r="I214" s="7">
        <f>I215+I232</f>
        <v>21411.129999999997</v>
      </c>
    </row>
    <row r="215" spans="1:9" ht="15.75">
      <c r="A215" s="3" t="s">
        <v>122</v>
      </c>
      <c r="B215" s="9" t="s">
        <v>311</v>
      </c>
      <c r="C215" s="9" t="s">
        <v>42</v>
      </c>
      <c r="D215" s="8" t="s">
        <v>120</v>
      </c>
      <c r="E215" s="12" t="s">
        <v>46</v>
      </c>
      <c r="F215" s="4" t="e">
        <f>F216+#REF!+F219+#REF!+F221+#REF!</f>
        <v>#REF!</v>
      </c>
      <c r="G215" s="4"/>
      <c r="H215" s="4">
        <f>H216</f>
        <v>20889.100000000002</v>
      </c>
      <c r="I215" s="4">
        <f>I216</f>
        <v>16936.059999999998</v>
      </c>
    </row>
    <row r="216" spans="1:9" ht="15.75">
      <c r="A216" s="29" t="s">
        <v>123</v>
      </c>
      <c r="B216" s="9" t="s">
        <v>311</v>
      </c>
      <c r="C216" s="19" t="s">
        <v>42</v>
      </c>
      <c r="D216" s="8" t="s">
        <v>121</v>
      </c>
      <c r="E216" s="8"/>
      <c r="F216" s="4" t="e">
        <f>#REF!</f>
        <v>#REF!</v>
      </c>
      <c r="G216" s="4"/>
      <c r="H216" s="4">
        <f>H217+H219+H221+H224+H226+H228+H230</f>
        <v>20889.100000000002</v>
      </c>
      <c r="I216" s="4">
        <f>I217+I219+I221+I224+I226+I228+I230</f>
        <v>16936.059999999998</v>
      </c>
    </row>
    <row r="217" spans="1:9" ht="18.75" customHeight="1">
      <c r="A217" s="3" t="s">
        <v>196</v>
      </c>
      <c r="B217" s="9" t="s">
        <v>311</v>
      </c>
      <c r="C217" s="12" t="s">
        <v>42</v>
      </c>
      <c r="D217" s="9" t="s">
        <v>194</v>
      </c>
      <c r="E217" s="9"/>
      <c r="F217" s="4" t="e">
        <f>#REF!</f>
        <v>#REF!</v>
      </c>
      <c r="G217" s="4"/>
      <c r="H217" s="4">
        <f>H218</f>
        <v>8060</v>
      </c>
      <c r="I217" s="4">
        <f>I218</f>
        <v>7503.33</v>
      </c>
    </row>
    <row r="218" spans="1:9" ht="17.25" customHeight="1">
      <c r="A218" s="2" t="s">
        <v>98</v>
      </c>
      <c r="B218" s="11" t="s">
        <v>311</v>
      </c>
      <c r="C218" s="1" t="s">
        <v>42</v>
      </c>
      <c r="D218" s="1" t="s">
        <v>194</v>
      </c>
      <c r="E218" s="1" t="s">
        <v>94</v>
      </c>
      <c r="F218" s="6">
        <v>2449.7</v>
      </c>
      <c r="G218" s="57" t="s">
        <v>308</v>
      </c>
      <c r="H218" s="6">
        <f>2200+5550+100+210</f>
        <v>8060</v>
      </c>
      <c r="I218" s="6">
        <v>7503.33</v>
      </c>
    </row>
    <row r="219" spans="1:9" ht="19.5" customHeight="1">
      <c r="A219" s="3" t="s">
        <v>195</v>
      </c>
      <c r="B219" s="9" t="s">
        <v>311</v>
      </c>
      <c r="C219" s="12" t="s">
        <v>42</v>
      </c>
      <c r="D219" s="9" t="s">
        <v>197</v>
      </c>
      <c r="E219" s="9"/>
      <c r="F219" s="4">
        <f>F220</f>
        <v>262.3</v>
      </c>
      <c r="G219" s="4"/>
      <c r="H219" s="4">
        <f>H220</f>
        <v>3117.1</v>
      </c>
      <c r="I219" s="4">
        <f>I220</f>
        <v>1753.93</v>
      </c>
    </row>
    <row r="220" spans="1:9" ht="15">
      <c r="A220" s="2" t="s">
        <v>98</v>
      </c>
      <c r="B220" s="11" t="s">
        <v>311</v>
      </c>
      <c r="C220" s="1" t="s">
        <v>42</v>
      </c>
      <c r="D220" s="1" t="s">
        <v>197</v>
      </c>
      <c r="E220" s="1" t="s">
        <v>94</v>
      </c>
      <c r="F220" s="6">
        <v>262.3</v>
      </c>
      <c r="G220" s="57" t="s">
        <v>308</v>
      </c>
      <c r="H220" s="39">
        <v>3117.1</v>
      </c>
      <c r="I220" s="39">
        <v>1753.93</v>
      </c>
    </row>
    <row r="221" spans="1:9" ht="33.75" customHeight="1">
      <c r="A221" s="3" t="s">
        <v>199</v>
      </c>
      <c r="B221" s="9" t="s">
        <v>311</v>
      </c>
      <c r="C221" s="12" t="s">
        <v>42</v>
      </c>
      <c r="D221" s="9" t="s">
        <v>198</v>
      </c>
      <c r="E221" s="9"/>
      <c r="F221" s="4" t="e">
        <f>#REF!+#REF!</f>
        <v>#REF!</v>
      </c>
      <c r="G221" s="21"/>
      <c r="H221" s="21">
        <f>H222+H223</f>
        <v>7326.8</v>
      </c>
      <c r="I221" s="21">
        <f>I222+I223</f>
        <v>5899.049999999999</v>
      </c>
    </row>
    <row r="222" spans="1:9" ht="15">
      <c r="A222" s="2" t="s">
        <v>98</v>
      </c>
      <c r="B222" s="11" t="s">
        <v>311</v>
      </c>
      <c r="C222" s="1" t="s">
        <v>42</v>
      </c>
      <c r="D222" s="1" t="s">
        <v>198</v>
      </c>
      <c r="E222" s="1" t="s">
        <v>94</v>
      </c>
      <c r="F222" s="6">
        <v>14118.4</v>
      </c>
      <c r="G222" s="57" t="s">
        <v>308</v>
      </c>
      <c r="H222" s="39">
        <v>6971.6</v>
      </c>
      <c r="I222" s="39">
        <v>5825.73</v>
      </c>
    </row>
    <row r="223" spans="1:9" ht="15">
      <c r="A223" s="64" t="s">
        <v>374</v>
      </c>
      <c r="B223" s="11" t="s">
        <v>311</v>
      </c>
      <c r="C223" s="1" t="s">
        <v>42</v>
      </c>
      <c r="D223" s="1" t="s">
        <v>198</v>
      </c>
      <c r="E223" s="1" t="s">
        <v>94</v>
      </c>
      <c r="F223" s="6">
        <v>14118.4</v>
      </c>
      <c r="G223" s="57" t="s">
        <v>373</v>
      </c>
      <c r="H223" s="39">
        <v>355.2</v>
      </c>
      <c r="I223" s="39">
        <v>73.32</v>
      </c>
    </row>
    <row r="224" spans="1:9" ht="30.75">
      <c r="A224" s="3" t="s">
        <v>202</v>
      </c>
      <c r="B224" s="9" t="s">
        <v>311</v>
      </c>
      <c r="C224" s="12" t="s">
        <v>42</v>
      </c>
      <c r="D224" s="9" t="s">
        <v>203</v>
      </c>
      <c r="E224" s="9"/>
      <c r="F224" s="4">
        <f>F225</f>
        <v>3499.7</v>
      </c>
      <c r="G224" s="21"/>
      <c r="H224" s="21">
        <f>+H225</f>
        <v>1657.1999999999998</v>
      </c>
      <c r="I224" s="21">
        <f>+I225</f>
        <v>1054.15</v>
      </c>
    </row>
    <row r="225" spans="1:9" ht="15">
      <c r="A225" s="2" t="s">
        <v>98</v>
      </c>
      <c r="B225" s="11" t="s">
        <v>311</v>
      </c>
      <c r="C225" s="1" t="s">
        <v>42</v>
      </c>
      <c r="D225" s="1" t="s">
        <v>203</v>
      </c>
      <c r="E225" s="1" t="s">
        <v>94</v>
      </c>
      <c r="F225" s="6">
        <v>3499.7</v>
      </c>
      <c r="G225" s="57" t="s">
        <v>308</v>
      </c>
      <c r="H225" s="39">
        <f>800.6+1900+500+536.6+2000-1935-2145</f>
        <v>1657.1999999999998</v>
      </c>
      <c r="I225" s="39">
        <v>1054.15</v>
      </c>
    </row>
    <row r="226" spans="1:9" s="62" customFormat="1" ht="34.5" customHeight="1">
      <c r="A226" s="3" t="s">
        <v>272</v>
      </c>
      <c r="B226" s="9" t="s">
        <v>311</v>
      </c>
      <c r="C226" s="12" t="s">
        <v>42</v>
      </c>
      <c r="D226" s="9" t="s">
        <v>271</v>
      </c>
      <c r="E226" s="9"/>
      <c r="F226" s="6"/>
      <c r="G226" s="57"/>
      <c r="H226" s="21">
        <f>H227</f>
        <v>450</v>
      </c>
      <c r="I226" s="21">
        <f>I227</f>
        <v>450</v>
      </c>
    </row>
    <row r="227" spans="1:9" s="62" customFormat="1" ht="30">
      <c r="A227" s="2" t="s">
        <v>370</v>
      </c>
      <c r="B227" s="1" t="s">
        <v>311</v>
      </c>
      <c r="C227" s="1" t="s">
        <v>42</v>
      </c>
      <c r="D227" s="1" t="s">
        <v>271</v>
      </c>
      <c r="E227" s="1" t="s">
        <v>94</v>
      </c>
      <c r="F227" s="6"/>
      <c r="G227" s="57" t="s">
        <v>368</v>
      </c>
      <c r="H227" s="6">
        <v>450</v>
      </c>
      <c r="I227" s="6">
        <v>450</v>
      </c>
    </row>
    <row r="228" spans="1:9" ht="33.75" customHeight="1">
      <c r="A228" s="2" t="s">
        <v>201</v>
      </c>
      <c r="B228" s="9" t="s">
        <v>311</v>
      </c>
      <c r="C228" s="12" t="s">
        <v>42</v>
      </c>
      <c r="D228" s="9" t="s">
        <v>200</v>
      </c>
      <c r="E228" s="1"/>
      <c r="F228" s="6"/>
      <c r="G228" s="39"/>
      <c r="H228" s="21">
        <f>H229</f>
        <v>278</v>
      </c>
      <c r="I228" s="21">
        <f>I229</f>
        <v>275.6</v>
      </c>
    </row>
    <row r="229" spans="1:9" ht="30">
      <c r="A229" s="2" t="s">
        <v>8</v>
      </c>
      <c r="B229" s="11" t="s">
        <v>311</v>
      </c>
      <c r="C229" s="1" t="s">
        <v>42</v>
      </c>
      <c r="D229" s="1" t="s">
        <v>200</v>
      </c>
      <c r="E229" s="1" t="s">
        <v>7</v>
      </c>
      <c r="F229" s="6">
        <v>14118.4</v>
      </c>
      <c r="G229" s="57" t="s">
        <v>308</v>
      </c>
      <c r="H229" s="39">
        <v>278</v>
      </c>
      <c r="I229" s="39">
        <v>275.6</v>
      </c>
    </row>
    <row r="230" spans="1:9" ht="30.75" hidden="1">
      <c r="A230" s="3" t="s">
        <v>272</v>
      </c>
      <c r="B230" s="9" t="s">
        <v>311</v>
      </c>
      <c r="C230" s="12" t="s">
        <v>42</v>
      </c>
      <c r="D230" s="9" t="s">
        <v>271</v>
      </c>
      <c r="E230" s="9"/>
      <c r="F230" s="4" t="e">
        <f>#REF!+#REF!</f>
        <v>#REF!</v>
      </c>
      <c r="G230" s="21"/>
      <c r="H230" s="21">
        <f>H231</f>
        <v>0</v>
      </c>
      <c r="I230" s="21">
        <f>I231</f>
        <v>0</v>
      </c>
    </row>
    <row r="231" spans="1:9" ht="15" hidden="1">
      <c r="A231" s="2" t="s">
        <v>98</v>
      </c>
      <c r="B231" s="11" t="s">
        <v>311</v>
      </c>
      <c r="C231" s="1" t="s">
        <v>42</v>
      </c>
      <c r="D231" s="1" t="s">
        <v>271</v>
      </c>
      <c r="E231" s="1" t="s">
        <v>94</v>
      </c>
      <c r="F231" s="6">
        <v>14118.4</v>
      </c>
      <c r="G231" s="57" t="s">
        <v>308</v>
      </c>
      <c r="H231" s="39">
        <v>0</v>
      </c>
      <c r="I231" s="39">
        <v>0</v>
      </c>
    </row>
    <row r="232" spans="1:9" ht="30">
      <c r="A232" s="3" t="s">
        <v>236</v>
      </c>
      <c r="B232" s="9" t="s">
        <v>311</v>
      </c>
      <c r="C232" s="9" t="s">
        <v>42</v>
      </c>
      <c r="D232" s="8" t="s">
        <v>235</v>
      </c>
      <c r="E232" s="1"/>
      <c r="F232" s="6"/>
      <c r="G232" s="39"/>
      <c r="H232" s="20">
        <f>H233+H235+H237</f>
        <v>8901.3</v>
      </c>
      <c r="I232" s="20">
        <f>I233+I235+I237</f>
        <v>4475.07</v>
      </c>
    </row>
    <row r="233" spans="1:9" ht="45">
      <c r="A233" s="3" t="s">
        <v>238</v>
      </c>
      <c r="B233" s="9" t="s">
        <v>311</v>
      </c>
      <c r="C233" s="9" t="s">
        <v>42</v>
      </c>
      <c r="D233" s="8" t="s">
        <v>237</v>
      </c>
      <c r="E233" s="1"/>
      <c r="F233" s="6"/>
      <c r="G233" s="39"/>
      <c r="H233" s="20">
        <f>H234</f>
        <v>8901.3</v>
      </c>
      <c r="I233" s="20">
        <f>I234</f>
        <v>4475.07</v>
      </c>
    </row>
    <row r="234" spans="1:9" ht="18" customHeight="1">
      <c r="A234" s="2" t="s">
        <v>98</v>
      </c>
      <c r="B234" s="11" t="s">
        <v>311</v>
      </c>
      <c r="C234" s="11" t="s">
        <v>42</v>
      </c>
      <c r="D234" s="11" t="s">
        <v>237</v>
      </c>
      <c r="E234" s="1" t="s">
        <v>94</v>
      </c>
      <c r="F234" s="6"/>
      <c r="G234" s="57" t="s">
        <v>308</v>
      </c>
      <c r="H234" s="39">
        <v>8901.3</v>
      </c>
      <c r="I234" s="39">
        <v>4475.07</v>
      </c>
    </row>
    <row r="235" spans="1:9" ht="48.75" customHeight="1" hidden="1">
      <c r="A235" s="3" t="s">
        <v>241</v>
      </c>
      <c r="B235" s="9" t="s">
        <v>311</v>
      </c>
      <c r="C235" s="9" t="s">
        <v>42</v>
      </c>
      <c r="D235" s="8" t="s">
        <v>239</v>
      </c>
      <c r="E235" s="1"/>
      <c r="F235" s="6"/>
      <c r="G235" s="39"/>
      <c r="H235" s="20">
        <f>H236</f>
        <v>0</v>
      </c>
      <c r="I235" s="20">
        <f>I236</f>
        <v>0</v>
      </c>
    </row>
    <row r="236" spans="1:9" ht="18" customHeight="1" hidden="1">
      <c r="A236" s="2" t="s">
        <v>98</v>
      </c>
      <c r="B236" s="11" t="s">
        <v>311</v>
      </c>
      <c r="C236" s="11" t="s">
        <v>42</v>
      </c>
      <c r="D236" s="11" t="s">
        <v>239</v>
      </c>
      <c r="E236" s="1" t="s">
        <v>94</v>
      </c>
      <c r="F236" s="6"/>
      <c r="G236" s="57" t="s">
        <v>308</v>
      </c>
      <c r="H236" s="39">
        <v>0</v>
      </c>
      <c r="I236" s="39">
        <v>0</v>
      </c>
    </row>
    <row r="237" spans="1:9" ht="36.75" customHeight="1" hidden="1">
      <c r="A237" s="3" t="s">
        <v>242</v>
      </c>
      <c r="B237" s="9" t="s">
        <v>311</v>
      </c>
      <c r="C237" s="9" t="s">
        <v>42</v>
      </c>
      <c r="D237" s="8" t="s">
        <v>240</v>
      </c>
      <c r="E237" s="1"/>
      <c r="F237" s="6"/>
      <c r="G237" s="39"/>
      <c r="H237" s="20">
        <f>H238</f>
        <v>0</v>
      </c>
      <c r="I237" s="20">
        <f>I238</f>
        <v>0</v>
      </c>
    </row>
    <row r="238" spans="1:9" ht="17.25" customHeight="1" hidden="1">
      <c r="A238" s="2" t="s">
        <v>98</v>
      </c>
      <c r="B238" s="11" t="s">
        <v>311</v>
      </c>
      <c r="C238" s="11" t="s">
        <v>42</v>
      </c>
      <c r="D238" s="11" t="s">
        <v>240</v>
      </c>
      <c r="E238" s="1" t="s">
        <v>94</v>
      </c>
      <c r="F238" s="6"/>
      <c r="G238" s="57" t="s">
        <v>308</v>
      </c>
      <c r="H238" s="39">
        <v>0</v>
      </c>
      <c r="I238" s="39">
        <v>0</v>
      </c>
    </row>
    <row r="239" spans="1:9" s="13" customFormat="1" ht="15">
      <c r="A239" s="3" t="s">
        <v>60</v>
      </c>
      <c r="B239" s="9" t="s">
        <v>311</v>
      </c>
      <c r="C239" s="9" t="s">
        <v>61</v>
      </c>
      <c r="D239" s="11"/>
      <c r="E239" s="11"/>
      <c r="F239" s="41"/>
      <c r="G239" s="51"/>
      <c r="H239" s="20">
        <f>H240</f>
        <v>28860.799999999996</v>
      </c>
      <c r="I239" s="20">
        <f>I240</f>
        <v>26245.249999999996</v>
      </c>
    </row>
    <row r="240" spans="1:9" ht="15.75">
      <c r="A240" s="3" t="s">
        <v>48</v>
      </c>
      <c r="B240" s="9" t="s">
        <v>311</v>
      </c>
      <c r="C240" s="12" t="s">
        <v>61</v>
      </c>
      <c r="D240" s="12" t="s">
        <v>143</v>
      </c>
      <c r="E240" s="12"/>
      <c r="F240" s="4"/>
      <c r="G240" s="21"/>
      <c r="H240" s="21">
        <f>SUM(H241:H245)</f>
        <v>28860.799999999996</v>
      </c>
      <c r="I240" s="21">
        <f>SUM(I241:I245)</f>
        <v>26245.249999999996</v>
      </c>
    </row>
    <row r="241" spans="1:9" ht="15">
      <c r="A241" s="2" t="s">
        <v>91</v>
      </c>
      <c r="B241" s="11" t="s">
        <v>311</v>
      </c>
      <c r="C241" s="1" t="s">
        <v>61</v>
      </c>
      <c r="D241" s="1" t="s">
        <v>143</v>
      </c>
      <c r="E241" s="1" t="s">
        <v>104</v>
      </c>
      <c r="F241" s="6"/>
      <c r="G241" s="57" t="s">
        <v>308</v>
      </c>
      <c r="H241" s="6">
        <v>21623.1</v>
      </c>
      <c r="I241" s="6">
        <v>20047.43</v>
      </c>
    </row>
    <row r="242" spans="1:9" ht="15">
      <c r="A242" s="2" t="s">
        <v>96</v>
      </c>
      <c r="B242" s="11" t="s">
        <v>311</v>
      </c>
      <c r="C242" s="1" t="s">
        <v>61</v>
      </c>
      <c r="D242" s="1" t="s">
        <v>143</v>
      </c>
      <c r="E242" s="1" t="s">
        <v>105</v>
      </c>
      <c r="F242" s="6"/>
      <c r="G242" s="57" t="s">
        <v>308</v>
      </c>
      <c r="H242" s="6">
        <v>98.1</v>
      </c>
      <c r="I242" s="6">
        <v>4.67</v>
      </c>
    </row>
    <row r="243" spans="1:9" ht="15">
      <c r="A243" s="2" t="s">
        <v>97</v>
      </c>
      <c r="B243" s="11" t="s">
        <v>311</v>
      </c>
      <c r="C243" s="1" t="s">
        <v>61</v>
      </c>
      <c r="D243" s="1" t="s">
        <v>143</v>
      </c>
      <c r="E243" s="1" t="s">
        <v>93</v>
      </c>
      <c r="F243" s="6"/>
      <c r="G243" s="57" t="s">
        <v>308</v>
      </c>
      <c r="H243" s="6">
        <v>1833.9</v>
      </c>
      <c r="I243" s="6">
        <v>1567.35</v>
      </c>
    </row>
    <row r="244" spans="1:9" ht="15">
      <c r="A244" s="2" t="s">
        <v>98</v>
      </c>
      <c r="B244" s="11" t="s">
        <v>311</v>
      </c>
      <c r="C244" s="1" t="s">
        <v>61</v>
      </c>
      <c r="D244" s="1" t="s">
        <v>143</v>
      </c>
      <c r="E244" s="1" t="s">
        <v>94</v>
      </c>
      <c r="F244" s="6"/>
      <c r="G244" s="57" t="s">
        <v>308</v>
      </c>
      <c r="H244" s="6">
        <v>5304.1</v>
      </c>
      <c r="I244" s="6">
        <v>4625.1</v>
      </c>
    </row>
    <row r="245" spans="1:9" ht="15">
      <c r="A245" s="2" t="s">
        <v>99</v>
      </c>
      <c r="B245" s="11" t="s">
        <v>311</v>
      </c>
      <c r="C245" s="1" t="s">
        <v>61</v>
      </c>
      <c r="D245" s="1" t="s">
        <v>143</v>
      </c>
      <c r="E245" s="1" t="s">
        <v>95</v>
      </c>
      <c r="F245" s="6"/>
      <c r="G245" s="57" t="s">
        <v>308</v>
      </c>
      <c r="H245" s="6">
        <v>1.6</v>
      </c>
      <c r="I245" s="6">
        <v>0.7</v>
      </c>
    </row>
    <row r="246" spans="1:9" ht="15.75">
      <c r="A246" s="3" t="s">
        <v>78</v>
      </c>
      <c r="B246" s="9" t="s">
        <v>311</v>
      </c>
      <c r="C246" s="9" t="s">
        <v>76</v>
      </c>
      <c r="D246" s="1"/>
      <c r="E246" s="1"/>
      <c r="F246" s="6"/>
      <c r="G246" s="6"/>
      <c r="H246" s="4">
        <f aca="true" t="shared" si="11" ref="H246:I250">H247</f>
        <v>393</v>
      </c>
      <c r="I246" s="4">
        <f t="shared" si="11"/>
        <v>89.67</v>
      </c>
    </row>
    <row r="247" spans="1:9" ht="15.75">
      <c r="A247" s="3" t="s">
        <v>79</v>
      </c>
      <c r="B247" s="9" t="s">
        <v>311</v>
      </c>
      <c r="C247" s="9" t="s">
        <v>77</v>
      </c>
      <c r="D247" s="1"/>
      <c r="E247" s="1"/>
      <c r="F247" s="6"/>
      <c r="G247" s="6"/>
      <c r="H247" s="4">
        <f t="shared" si="11"/>
        <v>393</v>
      </c>
      <c r="I247" s="4">
        <f t="shared" si="11"/>
        <v>89.67</v>
      </c>
    </row>
    <row r="248" spans="1:9" ht="45.75">
      <c r="A248" s="3" t="s">
        <v>315</v>
      </c>
      <c r="B248" s="9" t="s">
        <v>311</v>
      </c>
      <c r="C248" s="9" t="s">
        <v>77</v>
      </c>
      <c r="D248" s="8" t="s">
        <v>243</v>
      </c>
      <c r="E248" s="1"/>
      <c r="F248" s="6"/>
      <c r="G248" s="6"/>
      <c r="H248" s="4">
        <f t="shared" si="11"/>
        <v>393</v>
      </c>
      <c r="I248" s="4">
        <f t="shared" si="11"/>
        <v>89.67</v>
      </c>
    </row>
    <row r="249" spans="1:9" ht="47.25" customHeight="1">
      <c r="A249" s="3" t="s">
        <v>316</v>
      </c>
      <c r="B249" s="9" t="s">
        <v>311</v>
      </c>
      <c r="C249" s="9" t="s">
        <v>77</v>
      </c>
      <c r="D249" s="8" t="s">
        <v>244</v>
      </c>
      <c r="E249" s="1"/>
      <c r="F249" s="6"/>
      <c r="G249" s="6"/>
      <c r="H249" s="4">
        <f t="shared" si="11"/>
        <v>393</v>
      </c>
      <c r="I249" s="4">
        <f t="shared" si="11"/>
        <v>89.67</v>
      </c>
    </row>
    <row r="250" spans="1:9" ht="75" customHeight="1">
      <c r="A250" s="37" t="s">
        <v>317</v>
      </c>
      <c r="B250" s="9" t="s">
        <v>311</v>
      </c>
      <c r="C250" s="9" t="s">
        <v>77</v>
      </c>
      <c r="D250" s="8" t="s">
        <v>251</v>
      </c>
      <c r="E250" s="1"/>
      <c r="F250" s="6"/>
      <c r="G250" s="6"/>
      <c r="H250" s="4">
        <f t="shared" si="11"/>
        <v>393</v>
      </c>
      <c r="I250" s="4">
        <f t="shared" si="11"/>
        <v>89.67</v>
      </c>
    </row>
    <row r="251" spans="1:9" ht="30">
      <c r="A251" s="2" t="s">
        <v>5</v>
      </c>
      <c r="B251" s="11" t="s">
        <v>311</v>
      </c>
      <c r="C251" s="1" t="s">
        <v>77</v>
      </c>
      <c r="D251" s="1" t="s">
        <v>251</v>
      </c>
      <c r="E251" s="1" t="s">
        <v>6</v>
      </c>
      <c r="F251" s="6"/>
      <c r="G251" s="57" t="s">
        <v>308</v>
      </c>
      <c r="H251" s="6">
        <v>393</v>
      </c>
      <c r="I251" s="6">
        <v>89.67</v>
      </c>
    </row>
    <row r="252" spans="1:9" s="13" customFormat="1" ht="15">
      <c r="A252" s="3" t="s">
        <v>68</v>
      </c>
      <c r="B252" s="9" t="s">
        <v>311</v>
      </c>
      <c r="C252" s="9" t="s">
        <v>33</v>
      </c>
      <c r="D252" s="11" t="s">
        <v>46</v>
      </c>
      <c r="E252" s="11" t="s">
        <v>46</v>
      </c>
      <c r="F252" s="7" t="e">
        <f>F253+F266</f>
        <v>#REF!</v>
      </c>
      <c r="G252" s="7"/>
      <c r="H252" s="7">
        <f>H253+H266</f>
        <v>85631.1</v>
      </c>
      <c r="I252" s="7">
        <f>I253+I266</f>
        <v>57133.49</v>
      </c>
    </row>
    <row r="253" spans="1:9" s="13" customFormat="1" ht="15">
      <c r="A253" s="3" t="s">
        <v>47</v>
      </c>
      <c r="B253" s="9" t="s">
        <v>311</v>
      </c>
      <c r="C253" s="9" t="s">
        <v>34</v>
      </c>
      <c r="D253" s="9" t="s">
        <v>46</v>
      </c>
      <c r="E253" s="9" t="s">
        <v>46</v>
      </c>
      <c r="F253" s="7" t="e">
        <f>#REF!+#REF!+#REF!</f>
        <v>#REF!</v>
      </c>
      <c r="G253" s="7"/>
      <c r="H253" s="14">
        <f>H254</f>
        <v>77273.1</v>
      </c>
      <c r="I253" s="14">
        <f>I254</f>
        <v>50761.21</v>
      </c>
    </row>
    <row r="254" spans="1:9" s="13" customFormat="1" ht="45">
      <c r="A254" s="3" t="s">
        <v>315</v>
      </c>
      <c r="B254" s="9" t="s">
        <v>311</v>
      </c>
      <c r="C254" s="9" t="s">
        <v>34</v>
      </c>
      <c r="D254" s="8" t="s">
        <v>243</v>
      </c>
      <c r="E254" s="9"/>
      <c r="F254" s="7"/>
      <c r="G254" s="7"/>
      <c r="H254" s="14">
        <f>H255+H260</f>
        <v>77273.1</v>
      </c>
      <c r="I254" s="14">
        <f>I255+I260</f>
        <v>50761.21</v>
      </c>
    </row>
    <row r="255" spans="1:9" s="13" customFormat="1" ht="63.75" customHeight="1">
      <c r="A255" s="3" t="s">
        <v>318</v>
      </c>
      <c r="B255" s="9" t="s">
        <v>311</v>
      </c>
      <c r="C255" s="9" t="s">
        <v>34</v>
      </c>
      <c r="D255" s="8" t="s">
        <v>245</v>
      </c>
      <c r="E255" s="9"/>
      <c r="F255" s="7"/>
      <c r="G255" s="7"/>
      <c r="H255" s="14">
        <f>H256+H258</f>
        <v>31278.1</v>
      </c>
      <c r="I255" s="14">
        <f>I256+I258</f>
        <v>26161.14</v>
      </c>
    </row>
    <row r="256" spans="1:9" s="13" customFormat="1" ht="63" customHeight="1">
      <c r="A256" s="48" t="s">
        <v>319</v>
      </c>
      <c r="B256" s="11" t="s">
        <v>311</v>
      </c>
      <c r="C256" s="11" t="s">
        <v>34</v>
      </c>
      <c r="D256" s="11" t="s">
        <v>248</v>
      </c>
      <c r="E256" s="9"/>
      <c r="F256" s="7"/>
      <c r="G256" s="7"/>
      <c r="H256" s="14">
        <f>H257</f>
        <v>29996.5</v>
      </c>
      <c r="I256" s="14">
        <f>I257</f>
        <v>24879.54</v>
      </c>
    </row>
    <row r="257" spans="1:9" s="13" customFormat="1" ht="30.75" customHeight="1">
      <c r="A257" s="2" t="s">
        <v>5</v>
      </c>
      <c r="B257" s="11" t="s">
        <v>311</v>
      </c>
      <c r="C257" s="11" t="s">
        <v>34</v>
      </c>
      <c r="D257" s="11" t="s">
        <v>248</v>
      </c>
      <c r="E257" s="11" t="s">
        <v>6</v>
      </c>
      <c r="F257" s="7"/>
      <c r="G257" s="57" t="s">
        <v>308</v>
      </c>
      <c r="H257" s="42">
        <f>31278.1-1281.6</f>
        <v>29996.5</v>
      </c>
      <c r="I257" s="42">
        <v>24879.54</v>
      </c>
    </row>
    <row r="258" spans="1:9" s="63" customFormat="1" ht="82.5" customHeight="1">
      <c r="A258" s="37" t="s">
        <v>360</v>
      </c>
      <c r="B258" s="11" t="s">
        <v>311</v>
      </c>
      <c r="C258" s="11" t="s">
        <v>34</v>
      </c>
      <c r="D258" s="11" t="s">
        <v>361</v>
      </c>
      <c r="E258" s="9"/>
      <c r="F258" s="4" t="e">
        <f>F259</f>
        <v>#REF!</v>
      </c>
      <c r="G258" s="21"/>
      <c r="H258" s="14">
        <f>H259</f>
        <v>1281.6</v>
      </c>
      <c r="I258" s="14">
        <f>I259</f>
        <v>1281.6</v>
      </c>
    </row>
    <row r="259" spans="1:9" s="63" customFormat="1" ht="30.75" customHeight="1">
      <c r="A259" s="2" t="s">
        <v>362</v>
      </c>
      <c r="B259" s="11" t="s">
        <v>311</v>
      </c>
      <c r="C259" s="11" t="s">
        <v>34</v>
      </c>
      <c r="D259" s="11" t="s">
        <v>361</v>
      </c>
      <c r="E259" s="11" t="s">
        <v>12</v>
      </c>
      <c r="F259" s="4" t="e">
        <f>#REF!</f>
        <v>#REF!</v>
      </c>
      <c r="G259" s="57" t="s">
        <v>363</v>
      </c>
      <c r="H259" s="42">
        <v>1281.6</v>
      </c>
      <c r="I259" s="42">
        <v>1281.6</v>
      </c>
    </row>
    <row r="260" spans="1:9" s="13" customFormat="1" ht="50.25" customHeight="1">
      <c r="A260" s="3" t="s">
        <v>320</v>
      </c>
      <c r="B260" s="9" t="s">
        <v>311</v>
      </c>
      <c r="C260" s="9" t="s">
        <v>34</v>
      </c>
      <c r="D260" s="8" t="s">
        <v>246</v>
      </c>
      <c r="E260" s="9"/>
      <c r="F260" s="7"/>
      <c r="G260" s="7"/>
      <c r="H260" s="14">
        <f>H261+H263</f>
        <v>45995</v>
      </c>
      <c r="I260" s="14">
        <f>I261+I263</f>
        <v>24600.07</v>
      </c>
    </row>
    <row r="261" spans="1:9" ht="61.5" customHeight="1">
      <c r="A261" s="48" t="s">
        <v>321</v>
      </c>
      <c r="B261" s="11" t="s">
        <v>311</v>
      </c>
      <c r="C261" s="1" t="s">
        <v>34</v>
      </c>
      <c r="D261" s="1" t="s">
        <v>247</v>
      </c>
      <c r="E261" s="1"/>
      <c r="F261" s="6">
        <v>709.3</v>
      </c>
      <c r="G261" s="6"/>
      <c r="H261" s="6">
        <f>H262</f>
        <v>28295</v>
      </c>
      <c r="I261" s="6">
        <f>I262</f>
        <v>6900.07</v>
      </c>
    </row>
    <row r="262" spans="1:9" ht="19.5" customHeight="1">
      <c r="A262" s="2" t="s">
        <v>13</v>
      </c>
      <c r="B262" s="11" t="s">
        <v>311</v>
      </c>
      <c r="C262" s="1" t="s">
        <v>34</v>
      </c>
      <c r="D262" s="1" t="s">
        <v>247</v>
      </c>
      <c r="E262" s="1" t="s">
        <v>12</v>
      </c>
      <c r="F262" s="6"/>
      <c r="G262" s="57" t="s">
        <v>308</v>
      </c>
      <c r="H262" s="6">
        <f>23295+5000+5000-5000</f>
        <v>28295</v>
      </c>
      <c r="I262" s="6">
        <v>6900.07</v>
      </c>
    </row>
    <row r="263" spans="1:9" ht="63.75" customHeight="1">
      <c r="A263" s="37" t="s">
        <v>364</v>
      </c>
      <c r="B263" s="12" t="s">
        <v>311</v>
      </c>
      <c r="C263" s="12" t="s">
        <v>34</v>
      </c>
      <c r="D263" s="12" t="s">
        <v>365</v>
      </c>
      <c r="E263" s="12"/>
      <c r="F263" s="4"/>
      <c r="G263" s="21"/>
      <c r="H263" s="4">
        <f>H264+H265</f>
        <v>17700</v>
      </c>
      <c r="I263" s="4">
        <f>I264+I265</f>
        <v>17700</v>
      </c>
    </row>
    <row r="264" spans="1:9" ht="23.25" customHeight="1">
      <c r="A264" s="64" t="s">
        <v>366</v>
      </c>
      <c r="B264" s="1" t="s">
        <v>311</v>
      </c>
      <c r="C264" s="1" t="s">
        <v>34</v>
      </c>
      <c r="D264" s="1" t="s">
        <v>365</v>
      </c>
      <c r="E264" s="1" t="s">
        <v>12</v>
      </c>
      <c r="F264" s="6"/>
      <c r="G264" s="57" t="s">
        <v>367</v>
      </c>
      <c r="H264" s="6">
        <v>13500</v>
      </c>
      <c r="I264" s="6">
        <v>13500</v>
      </c>
    </row>
    <row r="265" spans="1:9" ht="19.5" customHeight="1">
      <c r="A265" s="64" t="s">
        <v>384</v>
      </c>
      <c r="B265" s="1" t="s">
        <v>311</v>
      </c>
      <c r="C265" s="1" t="s">
        <v>34</v>
      </c>
      <c r="D265" s="1" t="s">
        <v>365</v>
      </c>
      <c r="E265" s="1" t="s">
        <v>12</v>
      </c>
      <c r="F265" s="6"/>
      <c r="G265" s="57" t="s">
        <v>105</v>
      </c>
      <c r="H265" s="6">
        <v>4200</v>
      </c>
      <c r="I265" s="6">
        <v>4200</v>
      </c>
    </row>
    <row r="266" spans="1:9" s="13" customFormat="1" ht="15">
      <c r="A266" s="3" t="s">
        <v>69</v>
      </c>
      <c r="B266" s="9" t="s">
        <v>311</v>
      </c>
      <c r="C266" s="9" t="s">
        <v>70</v>
      </c>
      <c r="D266" s="9" t="s">
        <v>46</v>
      </c>
      <c r="E266" s="9" t="s">
        <v>46</v>
      </c>
      <c r="F266" s="7" t="e">
        <f>F268</f>
        <v>#REF!</v>
      </c>
      <c r="G266" s="7"/>
      <c r="H266" s="14">
        <f>H267+H275</f>
        <v>8358</v>
      </c>
      <c r="I266" s="14">
        <f>I267+I275</f>
        <v>6372.280000000001</v>
      </c>
    </row>
    <row r="267" spans="1:9" s="13" customFormat="1" ht="45">
      <c r="A267" s="3" t="s">
        <v>315</v>
      </c>
      <c r="B267" s="9" t="s">
        <v>311</v>
      </c>
      <c r="C267" s="9" t="s">
        <v>70</v>
      </c>
      <c r="D267" s="8" t="s">
        <v>243</v>
      </c>
      <c r="E267" s="9"/>
      <c r="F267" s="7"/>
      <c r="G267" s="7"/>
      <c r="H267" s="14">
        <f>H268</f>
        <v>6786.3</v>
      </c>
      <c r="I267" s="14">
        <f>I268</f>
        <v>4963.81</v>
      </c>
    </row>
    <row r="268" spans="1:9" ht="63.75" customHeight="1">
      <c r="A268" s="37" t="s">
        <v>322</v>
      </c>
      <c r="B268" s="9" t="s">
        <v>311</v>
      </c>
      <c r="C268" s="9" t="s">
        <v>70</v>
      </c>
      <c r="D268" s="8" t="s">
        <v>249</v>
      </c>
      <c r="E268" s="12" t="s">
        <v>46</v>
      </c>
      <c r="F268" s="4" t="e">
        <f>F276</f>
        <v>#REF!</v>
      </c>
      <c r="G268" s="4"/>
      <c r="H268" s="15">
        <f>H269+H271+H273</f>
        <v>6786.3</v>
      </c>
      <c r="I268" s="15">
        <f>I269+I271+I273</f>
        <v>4963.81</v>
      </c>
    </row>
    <row r="269" spans="1:9" ht="76.5" customHeight="1">
      <c r="A269" s="37" t="s">
        <v>323</v>
      </c>
      <c r="B269" s="9" t="s">
        <v>311</v>
      </c>
      <c r="C269" s="9" t="s">
        <v>70</v>
      </c>
      <c r="D269" s="8" t="s">
        <v>252</v>
      </c>
      <c r="E269" s="12"/>
      <c r="F269" s="4"/>
      <c r="G269" s="4"/>
      <c r="H269" s="15">
        <f>H270</f>
        <v>6626.3</v>
      </c>
      <c r="I269" s="15">
        <f>I270</f>
        <v>4803.81</v>
      </c>
    </row>
    <row r="270" spans="1:9" ht="30.75">
      <c r="A270" s="2" t="s">
        <v>5</v>
      </c>
      <c r="B270" s="11" t="s">
        <v>311</v>
      </c>
      <c r="C270" s="11" t="s">
        <v>70</v>
      </c>
      <c r="D270" s="11" t="s">
        <v>252</v>
      </c>
      <c r="E270" s="1" t="s">
        <v>6</v>
      </c>
      <c r="F270" s="4"/>
      <c r="G270" s="57" t="s">
        <v>308</v>
      </c>
      <c r="H270" s="42">
        <v>6626.3</v>
      </c>
      <c r="I270" s="42">
        <v>4803.81</v>
      </c>
    </row>
    <row r="271" spans="1:9" s="62" customFormat="1" ht="75.75">
      <c r="A271" s="33" t="s">
        <v>372</v>
      </c>
      <c r="B271" s="9" t="s">
        <v>311</v>
      </c>
      <c r="C271" s="9" t="s">
        <v>70</v>
      </c>
      <c r="D271" s="8" t="s">
        <v>369</v>
      </c>
      <c r="E271" s="12"/>
      <c r="F271" s="4"/>
      <c r="G271" s="4"/>
      <c r="H271" s="15">
        <f>H272</f>
        <v>100</v>
      </c>
      <c r="I271" s="15">
        <f>I272</f>
        <v>100</v>
      </c>
    </row>
    <row r="272" spans="1:9" s="62" customFormat="1" ht="30.75">
      <c r="A272" s="33" t="s">
        <v>370</v>
      </c>
      <c r="B272" s="11" t="s">
        <v>311</v>
      </c>
      <c r="C272" s="11" t="s">
        <v>70</v>
      </c>
      <c r="D272" s="11" t="s">
        <v>369</v>
      </c>
      <c r="E272" s="1" t="s">
        <v>12</v>
      </c>
      <c r="F272" s="4"/>
      <c r="G272" s="57" t="s">
        <v>368</v>
      </c>
      <c r="H272" s="42">
        <v>100</v>
      </c>
      <c r="I272" s="42">
        <v>100</v>
      </c>
    </row>
    <row r="273" spans="1:9" s="62" customFormat="1" ht="90.75">
      <c r="A273" s="33" t="s">
        <v>385</v>
      </c>
      <c r="B273" s="9" t="s">
        <v>311</v>
      </c>
      <c r="C273" s="9" t="s">
        <v>70</v>
      </c>
      <c r="D273" s="8" t="s">
        <v>386</v>
      </c>
      <c r="E273" s="12"/>
      <c r="F273" s="4"/>
      <c r="G273" s="4"/>
      <c r="H273" s="15">
        <f>H274</f>
        <v>60</v>
      </c>
      <c r="I273" s="15">
        <f>I274</f>
        <v>60</v>
      </c>
    </row>
    <row r="274" spans="1:9" s="62" customFormat="1" ht="15.75">
      <c r="A274" s="64" t="s">
        <v>366</v>
      </c>
      <c r="B274" s="11" t="s">
        <v>311</v>
      </c>
      <c r="C274" s="11" t="s">
        <v>70</v>
      </c>
      <c r="D274" s="11" t="s">
        <v>386</v>
      </c>
      <c r="E274" s="1" t="s">
        <v>12</v>
      </c>
      <c r="F274" s="4"/>
      <c r="G274" s="57" t="s">
        <v>367</v>
      </c>
      <c r="H274" s="42">
        <v>60</v>
      </c>
      <c r="I274" s="42">
        <v>60</v>
      </c>
    </row>
    <row r="275" spans="1:9" ht="15.75">
      <c r="A275" s="37" t="s">
        <v>122</v>
      </c>
      <c r="B275" s="9" t="s">
        <v>311</v>
      </c>
      <c r="C275" s="9" t="s">
        <v>70</v>
      </c>
      <c r="D275" s="8" t="s">
        <v>120</v>
      </c>
      <c r="E275" s="1"/>
      <c r="F275" s="4"/>
      <c r="G275" s="4"/>
      <c r="H275" s="15">
        <f>H276</f>
        <v>1571.7</v>
      </c>
      <c r="I275" s="15">
        <f>I276</f>
        <v>1408.47</v>
      </c>
    </row>
    <row r="276" spans="1:9" ht="15.75">
      <c r="A276" s="29" t="s">
        <v>123</v>
      </c>
      <c r="B276" s="9" t="s">
        <v>311</v>
      </c>
      <c r="C276" s="9" t="s">
        <v>70</v>
      </c>
      <c r="D276" s="8" t="s">
        <v>121</v>
      </c>
      <c r="E276" s="12" t="s">
        <v>46</v>
      </c>
      <c r="F276" s="4" t="e">
        <f>#REF!+F278</f>
        <v>#REF!</v>
      </c>
      <c r="G276" s="4"/>
      <c r="H276" s="15">
        <f>H277+H279</f>
        <v>1571.7</v>
      </c>
      <c r="I276" s="15">
        <f>I277+I279</f>
        <v>1408.47</v>
      </c>
    </row>
    <row r="277" spans="1:9" ht="30.75">
      <c r="A277" s="3" t="s">
        <v>204</v>
      </c>
      <c r="B277" s="11" t="s">
        <v>311</v>
      </c>
      <c r="C277" s="9" t="s">
        <v>70</v>
      </c>
      <c r="D277" s="9" t="s">
        <v>205</v>
      </c>
      <c r="E277" s="12"/>
      <c r="F277" s="4"/>
      <c r="G277" s="4"/>
      <c r="H277" s="14">
        <f>H278</f>
        <v>1571.7</v>
      </c>
      <c r="I277" s="14">
        <f>I278</f>
        <v>1408.47</v>
      </c>
    </row>
    <row r="278" spans="1:9" ht="15">
      <c r="A278" s="2" t="s">
        <v>98</v>
      </c>
      <c r="B278" s="9" t="s">
        <v>311</v>
      </c>
      <c r="C278" s="1" t="s">
        <v>70</v>
      </c>
      <c r="D278" s="1" t="s">
        <v>205</v>
      </c>
      <c r="E278" s="1" t="s">
        <v>94</v>
      </c>
      <c r="F278" s="6">
        <f>1263.17+2006.33</f>
        <v>3269.5</v>
      </c>
      <c r="G278" s="57" t="s">
        <v>308</v>
      </c>
      <c r="H278" s="42">
        <v>1571.7</v>
      </c>
      <c r="I278" s="42">
        <v>1408.47</v>
      </c>
    </row>
    <row r="279" spans="1:9" ht="45" hidden="1">
      <c r="A279" s="2" t="s">
        <v>274</v>
      </c>
      <c r="B279" s="11" t="s">
        <v>311</v>
      </c>
      <c r="C279" s="9" t="s">
        <v>70</v>
      </c>
      <c r="D279" s="9" t="s">
        <v>273</v>
      </c>
      <c r="E279" s="1"/>
      <c r="F279" s="6"/>
      <c r="G279" s="6"/>
      <c r="H279" s="42">
        <f>H280</f>
        <v>0</v>
      </c>
      <c r="I279" s="42">
        <f>I280</f>
        <v>0</v>
      </c>
    </row>
    <row r="280" spans="1:9" ht="15" hidden="1">
      <c r="A280" s="2" t="s">
        <v>13</v>
      </c>
      <c r="B280" s="9" t="s">
        <v>311</v>
      </c>
      <c r="C280" s="1" t="s">
        <v>70</v>
      </c>
      <c r="D280" s="1" t="s">
        <v>273</v>
      </c>
      <c r="E280" s="1" t="s">
        <v>12</v>
      </c>
      <c r="F280" s="6">
        <f>1263.17+2006.33</f>
        <v>3269.5</v>
      </c>
      <c r="G280" s="57" t="s">
        <v>308</v>
      </c>
      <c r="H280" s="42">
        <v>0</v>
      </c>
      <c r="I280" s="42">
        <v>0</v>
      </c>
    </row>
    <row r="281" spans="1:9" s="13" customFormat="1" ht="15">
      <c r="A281" s="3" t="s">
        <v>35</v>
      </c>
      <c r="B281" s="11" t="s">
        <v>311</v>
      </c>
      <c r="C281" s="9" t="s">
        <v>36</v>
      </c>
      <c r="D281" s="11"/>
      <c r="E281" s="11"/>
      <c r="F281" s="7" t="e">
        <f>F287+F294+F282</f>
        <v>#REF!</v>
      </c>
      <c r="G281" s="7"/>
      <c r="H281" s="7">
        <f>H287+H294+H282</f>
        <v>11422</v>
      </c>
      <c r="I281" s="7">
        <f>I287+I294+I282</f>
        <v>11167.72</v>
      </c>
    </row>
    <row r="282" spans="1:9" ht="15.75">
      <c r="A282" s="3" t="s">
        <v>58</v>
      </c>
      <c r="B282" s="9" t="s">
        <v>311</v>
      </c>
      <c r="C282" s="9" t="s">
        <v>57</v>
      </c>
      <c r="D282" s="1"/>
      <c r="E282" s="16"/>
      <c r="F282" s="10">
        <f>F285</f>
        <v>0</v>
      </c>
      <c r="G282" s="10"/>
      <c r="H282" s="10">
        <f aca="true" t="shared" si="12" ref="H282:I285">H283</f>
        <v>843.7</v>
      </c>
      <c r="I282" s="10">
        <f t="shared" si="12"/>
        <v>689.91</v>
      </c>
    </row>
    <row r="283" spans="1:9" ht="15.75">
      <c r="A283" s="3" t="s">
        <v>122</v>
      </c>
      <c r="B283" s="11" t="s">
        <v>311</v>
      </c>
      <c r="C283" s="9" t="s">
        <v>57</v>
      </c>
      <c r="D283" s="8" t="s">
        <v>120</v>
      </c>
      <c r="E283" s="16"/>
      <c r="F283" s="10"/>
      <c r="G283" s="10"/>
      <c r="H283" s="10">
        <f t="shared" si="12"/>
        <v>843.7</v>
      </c>
      <c r="I283" s="10">
        <f t="shared" si="12"/>
        <v>689.91</v>
      </c>
    </row>
    <row r="284" spans="1:9" ht="15.75">
      <c r="A284" s="29" t="s">
        <v>123</v>
      </c>
      <c r="B284" s="9" t="s">
        <v>311</v>
      </c>
      <c r="C284" s="9" t="s">
        <v>57</v>
      </c>
      <c r="D284" s="8" t="s">
        <v>121</v>
      </c>
      <c r="E284" s="16"/>
      <c r="F284" s="10"/>
      <c r="G284" s="10"/>
      <c r="H284" s="10">
        <f t="shared" si="12"/>
        <v>843.7</v>
      </c>
      <c r="I284" s="10">
        <f t="shared" si="12"/>
        <v>689.91</v>
      </c>
    </row>
    <row r="285" spans="1:9" ht="30.75">
      <c r="A285" s="3" t="s">
        <v>206</v>
      </c>
      <c r="B285" s="9" t="s">
        <v>311</v>
      </c>
      <c r="C285" s="9" t="s">
        <v>57</v>
      </c>
      <c r="D285" s="12" t="s">
        <v>207</v>
      </c>
      <c r="E285" s="38"/>
      <c r="F285" s="6">
        <f>F286</f>
        <v>0</v>
      </c>
      <c r="G285" s="6"/>
      <c r="H285" s="7">
        <f t="shared" si="12"/>
        <v>843.7</v>
      </c>
      <c r="I285" s="7">
        <f t="shared" si="12"/>
        <v>689.91</v>
      </c>
    </row>
    <row r="286" spans="1:9" ht="30">
      <c r="A286" s="2" t="s">
        <v>86</v>
      </c>
      <c r="B286" s="9" t="s">
        <v>311</v>
      </c>
      <c r="C286" s="9" t="s">
        <v>57</v>
      </c>
      <c r="D286" s="1" t="s">
        <v>207</v>
      </c>
      <c r="E286" s="1" t="s">
        <v>85</v>
      </c>
      <c r="F286" s="6">
        <v>0</v>
      </c>
      <c r="G286" s="57" t="s">
        <v>308</v>
      </c>
      <c r="H286" s="6">
        <v>843.7</v>
      </c>
      <c r="I286" s="6">
        <v>689.91</v>
      </c>
    </row>
    <row r="287" spans="1:9" ht="15.75">
      <c r="A287" s="3" t="s">
        <v>37</v>
      </c>
      <c r="B287" s="9" t="s">
        <v>311</v>
      </c>
      <c r="C287" s="8" t="s">
        <v>38</v>
      </c>
      <c r="D287" s="8"/>
      <c r="E287" s="16"/>
      <c r="F287" s="4" t="e">
        <f>F289</f>
        <v>#REF!</v>
      </c>
      <c r="G287" s="4"/>
      <c r="H287" s="4">
        <f>H289</f>
        <v>10378.3</v>
      </c>
      <c r="I287" s="4">
        <f>I289</f>
        <v>10277.81</v>
      </c>
    </row>
    <row r="288" spans="1:9" ht="15.75">
      <c r="A288" s="3" t="s">
        <v>122</v>
      </c>
      <c r="B288" s="9" t="s">
        <v>311</v>
      </c>
      <c r="C288" s="8" t="s">
        <v>38</v>
      </c>
      <c r="D288" s="8" t="s">
        <v>120</v>
      </c>
      <c r="E288" s="16"/>
      <c r="F288" s="4"/>
      <c r="G288" s="4"/>
      <c r="H288" s="4"/>
      <c r="I288" s="4"/>
    </row>
    <row r="289" spans="1:9" ht="15.75">
      <c r="A289" s="29" t="s">
        <v>123</v>
      </c>
      <c r="B289" s="9" t="s">
        <v>311</v>
      </c>
      <c r="C289" s="8" t="s">
        <v>38</v>
      </c>
      <c r="D289" s="8" t="s">
        <v>121</v>
      </c>
      <c r="E289" s="16"/>
      <c r="F289" s="10" t="e">
        <f>#REF!</f>
        <v>#REF!</v>
      </c>
      <c r="G289" s="10"/>
      <c r="H289" s="10">
        <f>H290+H292</f>
        <v>10378.3</v>
      </c>
      <c r="I289" s="10">
        <f>I290+I292</f>
        <v>10277.81</v>
      </c>
    </row>
    <row r="290" spans="1:9" ht="30.75">
      <c r="A290" s="3" t="s">
        <v>208</v>
      </c>
      <c r="B290" s="9" t="s">
        <v>311</v>
      </c>
      <c r="C290" s="8" t="s">
        <v>38</v>
      </c>
      <c r="D290" s="8" t="s">
        <v>209</v>
      </c>
      <c r="E290" s="16"/>
      <c r="F290" s="10"/>
      <c r="G290" s="10"/>
      <c r="H290" s="10">
        <f>H291</f>
        <v>10238.3</v>
      </c>
      <c r="I290" s="10">
        <f>I291</f>
        <v>10150.74</v>
      </c>
    </row>
    <row r="291" spans="1:9" ht="15.75">
      <c r="A291" s="2" t="s">
        <v>88</v>
      </c>
      <c r="B291" s="11" t="s">
        <v>311</v>
      </c>
      <c r="C291" s="11" t="s">
        <v>38</v>
      </c>
      <c r="D291" s="11" t="s">
        <v>209</v>
      </c>
      <c r="E291" s="1" t="s">
        <v>87</v>
      </c>
      <c r="F291" s="10"/>
      <c r="G291" s="57" t="s">
        <v>308</v>
      </c>
      <c r="H291" s="6">
        <v>10238.3</v>
      </c>
      <c r="I291" s="6">
        <v>10150.74</v>
      </c>
    </row>
    <row r="292" spans="1:9" ht="60.75">
      <c r="A292" s="3" t="s">
        <v>210</v>
      </c>
      <c r="B292" s="9" t="s">
        <v>311</v>
      </c>
      <c r="C292" s="8" t="s">
        <v>38</v>
      </c>
      <c r="D292" s="8" t="s">
        <v>211</v>
      </c>
      <c r="E292" s="16"/>
      <c r="F292" s="10" t="e">
        <f>#REF!</f>
        <v>#REF!</v>
      </c>
      <c r="G292" s="10"/>
      <c r="H292" s="10">
        <f>H293</f>
        <v>140</v>
      </c>
      <c r="I292" s="10">
        <f>I293</f>
        <v>127.07</v>
      </c>
    </row>
    <row r="293" spans="1:9" ht="15">
      <c r="A293" s="2" t="s">
        <v>88</v>
      </c>
      <c r="B293" s="11" t="s">
        <v>311</v>
      </c>
      <c r="C293" s="1" t="s">
        <v>38</v>
      </c>
      <c r="D293" s="1" t="s">
        <v>211</v>
      </c>
      <c r="E293" s="1" t="s">
        <v>87</v>
      </c>
      <c r="F293" s="6">
        <v>1000</v>
      </c>
      <c r="G293" s="57" t="s">
        <v>308</v>
      </c>
      <c r="H293" s="6">
        <v>140</v>
      </c>
      <c r="I293" s="6">
        <v>127.07</v>
      </c>
    </row>
    <row r="294" spans="1:9" ht="15.75">
      <c r="A294" s="3" t="s">
        <v>53</v>
      </c>
      <c r="B294" s="9" t="s">
        <v>311</v>
      </c>
      <c r="C294" s="9" t="s">
        <v>54</v>
      </c>
      <c r="D294" s="9"/>
      <c r="E294" s="1"/>
      <c r="F294" s="4">
        <f>F295</f>
        <v>75</v>
      </c>
      <c r="G294" s="4"/>
      <c r="H294" s="4">
        <f>H295</f>
        <v>200</v>
      </c>
      <c r="I294" s="4">
        <f>I295</f>
        <v>200</v>
      </c>
    </row>
    <row r="295" spans="1:9" ht="15.75">
      <c r="A295" s="3" t="s">
        <v>122</v>
      </c>
      <c r="B295" s="9" t="s">
        <v>311</v>
      </c>
      <c r="C295" s="9" t="s">
        <v>54</v>
      </c>
      <c r="D295" s="9" t="s">
        <v>120</v>
      </c>
      <c r="E295" s="1"/>
      <c r="F295" s="4">
        <f>F296</f>
        <v>75</v>
      </c>
      <c r="G295" s="4"/>
      <c r="H295" s="4">
        <f>H296</f>
        <v>200</v>
      </c>
      <c r="I295" s="4">
        <f>I296</f>
        <v>200</v>
      </c>
    </row>
    <row r="296" spans="1:9" ht="15.75">
      <c r="A296" s="29" t="s">
        <v>123</v>
      </c>
      <c r="B296" s="9" t="s">
        <v>311</v>
      </c>
      <c r="C296" s="9" t="s">
        <v>54</v>
      </c>
      <c r="D296" s="9" t="s">
        <v>121</v>
      </c>
      <c r="E296" s="1"/>
      <c r="F296" s="4">
        <f>F298</f>
        <v>75</v>
      </c>
      <c r="G296" s="4"/>
      <c r="H296" s="4">
        <f>H298</f>
        <v>200</v>
      </c>
      <c r="I296" s="4">
        <f>I298</f>
        <v>200</v>
      </c>
    </row>
    <row r="297" spans="1:9" ht="48.75" customHeight="1">
      <c r="A297" s="3" t="s">
        <v>212</v>
      </c>
      <c r="B297" s="9" t="s">
        <v>311</v>
      </c>
      <c r="C297" s="9" t="s">
        <v>54</v>
      </c>
      <c r="D297" s="9" t="s">
        <v>213</v>
      </c>
      <c r="E297" s="1"/>
      <c r="F297" s="4"/>
      <c r="G297" s="4"/>
      <c r="H297" s="4">
        <f>H298</f>
        <v>200</v>
      </c>
      <c r="I297" s="4">
        <f>I298</f>
        <v>200</v>
      </c>
    </row>
    <row r="298" spans="1:9" ht="27.75" customHeight="1">
      <c r="A298" s="2" t="s">
        <v>10</v>
      </c>
      <c r="B298" s="11" t="s">
        <v>311</v>
      </c>
      <c r="C298" s="1" t="s">
        <v>54</v>
      </c>
      <c r="D298" s="1" t="s">
        <v>213</v>
      </c>
      <c r="E298" s="1" t="s">
        <v>9</v>
      </c>
      <c r="F298" s="6">
        <v>75</v>
      </c>
      <c r="G298" s="57" t="s">
        <v>308</v>
      </c>
      <c r="H298" s="6">
        <v>200</v>
      </c>
      <c r="I298" s="6">
        <v>200</v>
      </c>
    </row>
    <row r="299" spans="1:9" s="13" customFormat="1" ht="15">
      <c r="A299" s="3" t="s">
        <v>44</v>
      </c>
      <c r="B299" s="11" t="s">
        <v>311</v>
      </c>
      <c r="C299" s="9" t="s">
        <v>314</v>
      </c>
      <c r="D299" s="9" t="s">
        <v>46</v>
      </c>
      <c r="E299" s="9" t="s">
        <v>46</v>
      </c>
      <c r="F299" s="7" t="e">
        <f>F300</f>
        <v>#REF!</v>
      </c>
      <c r="G299" s="7"/>
      <c r="H299" s="7">
        <f>H300+H309</f>
        <v>3406.02</v>
      </c>
      <c r="I299" s="7">
        <f>I300+I309</f>
        <v>2582.47</v>
      </c>
    </row>
    <row r="300" spans="1:9" ht="15.75">
      <c r="A300" s="3" t="s">
        <v>44</v>
      </c>
      <c r="B300" s="9" t="s">
        <v>311</v>
      </c>
      <c r="C300" s="9" t="s">
        <v>71</v>
      </c>
      <c r="D300" s="12"/>
      <c r="E300" s="12"/>
      <c r="F300" s="4" t="e">
        <f>F301</f>
        <v>#REF!</v>
      </c>
      <c r="G300" s="4"/>
      <c r="H300" s="4">
        <f>H301+H305</f>
        <v>3056.02</v>
      </c>
      <c r="I300" s="4">
        <f>I301+I305</f>
        <v>2232.47</v>
      </c>
    </row>
    <row r="301" spans="1:9" ht="15.75" customHeight="1">
      <c r="A301" s="3" t="s">
        <v>122</v>
      </c>
      <c r="B301" s="9" t="s">
        <v>311</v>
      </c>
      <c r="C301" s="9" t="s">
        <v>71</v>
      </c>
      <c r="D301" s="9" t="s">
        <v>120</v>
      </c>
      <c r="E301" s="12"/>
      <c r="F301" s="4" t="e">
        <f>F302</f>
        <v>#REF!</v>
      </c>
      <c r="G301" s="4"/>
      <c r="H301" s="4">
        <f aca="true" t="shared" si="13" ref="H301:I303">H302</f>
        <v>1099.42</v>
      </c>
      <c r="I301" s="4">
        <f t="shared" si="13"/>
        <v>949.36</v>
      </c>
    </row>
    <row r="302" spans="1:9" ht="20.25" customHeight="1">
      <c r="A302" s="29" t="s">
        <v>123</v>
      </c>
      <c r="B302" s="9" t="s">
        <v>311</v>
      </c>
      <c r="C302" s="9" t="s">
        <v>71</v>
      </c>
      <c r="D302" s="9" t="s">
        <v>121</v>
      </c>
      <c r="E302" s="1"/>
      <c r="F302" s="4" t="e">
        <f>#REF!+F304</f>
        <v>#REF!</v>
      </c>
      <c r="G302" s="4"/>
      <c r="H302" s="4">
        <f t="shared" si="13"/>
        <v>1099.42</v>
      </c>
      <c r="I302" s="4">
        <f t="shared" si="13"/>
        <v>949.36</v>
      </c>
    </row>
    <row r="303" spans="1:9" ht="90" customHeight="1">
      <c r="A303" s="37" t="s">
        <v>215</v>
      </c>
      <c r="B303" s="9" t="s">
        <v>311</v>
      </c>
      <c r="C303" s="9" t="s">
        <v>71</v>
      </c>
      <c r="D303" s="9" t="s">
        <v>214</v>
      </c>
      <c r="E303" s="1"/>
      <c r="F303" s="4" t="e">
        <f>#REF!+#REF!</f>
        <v>#REF!</v>
      </c>
      <c r="G303" s="4"/>
      <c r="H303" s="4">
        <f t="shared" si="13"/>
        <v>1099.42</v>
      </c>
      <c r="I303" s="4">
        <f t="shared" si="13"/>
        <v>949.36</v>
      </c>
    </row>
    <row r="304" spans="1:9" ht="33" customHeight="1">
      <c r="A304" s="2" t="s">
        <v>8</v>
      </c>
      <c r="B304" s="11" t="s">
        <v>311</v>
      </c>
      <c r="C304" s="1" t="s">
        <v>71</v>
      </c>
      <c r="D304" s="1" t="s">
        <v>214</v>
      </c>
      <c r="E304" s="1" t="s">
        <v>7</v>
      </c>
      <c r="F304" s="6">
        <v>354</v>
      </c>
      <c r="G304" s="57" t="s">
        <v>308</v>
      </c>
      <c r="H304" s="6">
        <f>1000+99.42</f>
        <v>1099.42</v>
      </c>
      <c r="I304" s="6">
        <v>949.36</v>
      </c>
    </row>
    <row r="305" spans="1:9" ht="47.25" customHeight="1">
      <c r="A305" s="3" t="s">
        <v>315</v>
      </c>
      <c r="B305" s="9" t="s">
        <v>311</v>
      </c>
      <c r="C305" s="9" t="s">
        <v>71</v>
      </c>
      <c r="D305" s="9" t="s">
        <v>243</v>
      </c>
      <c r="E305" s="1"/>
      <c r="F305" s="6"/>
      <c r="G305" s="6"/>
      <c r="H305" s="7">
        <f aca="true" t="shared" si="14" ref="H305:I307">H306</f>
        <v>1956.6</v>
      </c>
      <c r="I305" s="7">
        <f t="shared" si="14"/>
        <v>1283.11</v>
      </c>
    </row>
    <row r="306" spans="1:9" ht="63" customHeight="1">
      <c r="A306" s="37" t="s">
        <v>324</v>
      </c>
      <c r="B306" s="9" t="s">
        <v>311</v>
      </c>
      <c r="C306" s="9" t="s">
        <v>71</v>
      </c>
      <c r="D306" s="9" t="s">
        <v>250</v>
      </c>
      <c r="E306" s="1"/>
      <c r="F306" s="6"/>
      <c r="G306" s="6"/>
      <c r="H306" s="7">
        <f t="shared" si="14"/>
        <v>1956.6</v>
      </c>
      <c r="I306" s="7">
        <f t="shared" si="14"/>
        <v>1283.11</v>
      </c>
    </row>
    <row r="307" spans="1:9" ht="90" customHeight="1">
      <c r="A307" s="37" t="s">
        <v>325</v>
      </c>
      <c r="B307" s="9" t="s">
        <v>311</v>
      </c>
      <c r="C307" s="9" t="s">
        <v>71</v>
      </c>
      <c r="D307" s="9" t="s">
        <v>253</v>
      </c>
      <c r="E307" s="1"/>
      <c r="F307" s="6"/>
      <c r="G307" s="6"/>
      <c r="H307" s="7">
        <f t="shared" si="14"/>
        <v>1956.6</v>
      </c>
      <c r="I307" s="7">
        <f t="shared" si="14"/>
        <v>1283.11</v>
      </c>
    </row>
    <row r="308" spans="1:9" ht="31.5" customHeight="1">
      <c r="A308" s="2" t="s">
        <v>5</v>
      </c>
      <c r="B308" s="11" t="s">
        <v>311</v>
      </c>
      <c r="C308" s="1" t="s">
        <v>71</v>
      </c>
      <c r="D308" s="1" t="s">
        <v>253</v>
      </c>
      <c r="E308" s="1" t="s">
        <v>6</v>
      </c>
      <c r="F308" s="6"/>
      <c r="G308" s="57" t="s">
        <v>308</v>
      </c>
      <c r="H308" s="6">
        <v>1956.6</v>
      </c>
      <c r="I308" s="6">
        <v>1283.11</v>
      </c>
    </row>
    <row r="309" spans="1:9" ht="23.25" customHeight="1">
      <c r="A309" s="3" t="s">
        <v>264</v>
      </c>
      <c r="B309" s="9" t="s">
        <v>311</v>
      </c>
      <c r="C309" s="9" t="s">
        <v>261</v>
      </c>
      <c r="D309" s="12"/>
      <c r="E309" s="12"/>
      <c r="F309" s="4" t="e">
        <f>F310</f>
        <v>#REF!</v>
      </c>
      <c r="G309" s="4"/>
      <c r="H309" s="4">
        <f aca="true" t="shared" si="15" ref="H309:I312">H310</f>
        <v>350</v>
      </c>
      <c r="I309" s="4">
        <f t="shared" si="15"/>
        <v>350</v>
      </c>
    </row>
    <row r="310" spans="1:9" ht="18.75" customHeight="1">
      <c r="A310" s="3" t="s">
        <v>122</v>
      </c>
      <c r="B310" s="9" t="s">
        <v>311</v>
      </c>
      <c r="C310" s="9" t="s">
        <v>261</v>
      </c>
      <c r="D310" s="9" t="s">
        <v>120</v>
      </c>
      <c r="E310" s="12"/>
      <c r="F310" s="4" t="e">
        <f>F311</f>
        <v>#REF!</v>
      </c>
      <c r="G310" s="4"/>
      <c r="H310" s="4">
        <f t="shared" si="15"/>
        <v>350</v>
      </c>
      <c r="I310" s="4">
        <f t="shared" si="15"/>
        <v>350</v>
      </c>
    </row>
    <row r="311" spans="1:9" ht="21" customHeight="1">
      <c r="A311" s="29" t="s">
        <v>123</v>
      </c>
      <c r="B311" s="9" t="s">
        <v>311</v>
      </c>
      <c r="C311" s="9" t="s">
        <v>261</v>
      </c>
      <c r="D311" s="9" t="s">
        <v>121</v>
      </c>
      <c r="E311" s="1"/>
      <c r="F311" s="4" t="e">
        <f>#REF!+F313</f>
        <v>#REF!</v>
      </c>
      <c r="G311" s="4"/>
      <c r="H311" s="4">
        <f t="shared" si="15"/>
        <v>350</v>
      </c>
      <c r="I311" s="4">
        <f t="shared" si="15"/>
        <v>350</v>
      </c>
    </row>
    <row r="312" spans="1:9" ht="47.25" customHeight="1">
      <c r="A312" s="2" t="s">
        <v>263</v>
      </c>
      <c r="B312" s="9" t="s">
        <v>311</v>
      </c>
      <c r="C312" s="9" t="s">
        <v>261</v>
      </c>
      <c r="D312" s="9" t="s">
        <v>262</v>
      </c>
      <c r="E312" s="1"/>
      <c r="F312" s="4" t="e">
        <f>#REF!+#REF!</f>
        <v>#REF!</v>
      </c>
      <c r="G312" s="4"/>
      <c r="H312" s="4">
        <f t="shared" si="15"/>
        <v>350</v>
      </c>
      <c r="I312" s="4">
        <f t="shared" si="15"/>
        <v>350</v>
      </c>
    </row>
    <row r="313" spans="1:9" ht="21.75" customHeight="1">
      <c r="A313" s="2" t="s">
        <v>384</v>
      </c>
      <c r="B313" s="11" t="s">
        <v>311</v>
      </c>
      <c r="C313" s="1" t="s">
        <v>261</v>
      </c>
      <c r="D313" s="1" t="s">
        <v>262</v>
      </c>
      <c r="E313" s="1" t="s">
        <v>94</v>
      </c>
      <c r="F313" s="6">
        <v>354</v>
      </c>
      <c r="G313" s="57" t="s">
        <v>105</v>
      </c>
      <c r="H313" s="6">
        <v>350</v>
      </c>
      <c r="I313" s="6">
        <v>350</v>
      </c>
    </row>
    <row r="314" spans="1:9" ht="19.5" customHeight="1">
      <c r="A314" s="3" t="s">
        <v>74</v>
      </c>
      <c r="B314" s="9" t="s">
        <v>311</v>
      </c>
      <c r="C314" s="9" t="s">
        <v>371</v>
      </c>
      <c r="D314" s="9"/>
      <c r="E314" s="9"/>
      <c r="F314" s="7"/>
      <c r="G314" s="7"/>
      <c r="H314" s="7">
        <f aca="true" t="shared" si="16" ref="H314:I316">H315</f>
        <v>2676.2</v>
      </c>
      <c r="I314" s="7">
        <f t="shared" si="16"/>
        <v>2533.56</v>
      </c>
    </row>
    <row r="315" spans="1:9" ht="19.5" customHeight="1">
      <c r="A315" s="3" t="s">
        <v>73</v>
      </c>
      <c r="B315" s="9" t="s">
        <v>311</v>
      </c>
      <c r="C315" s="9" t="s">
        <v>72</v>
      </c>
      <c r="D315" s="9"/>
      <c r="E315" s="9"/>
      <c r="F315" s="7"/>
      <c r="G315" s="7"/>
      <c r="H315" s="7">
        <f t="shared" si="16"/>
        <v>2676.2</v>
      </c>
      <c r="I315" s="7">
        <f t="shared" si="16"/>
        <v>2533.56</v>
      </c>
    </row>
    <row r="316" spans="1:9" ht="19.5" customHeight="1">
      <c r="A316" s="3" t="s">
        <v>122</v>
      </c>
      <c r="B316" s="9" t="s">
        <v>311</v>
      </c>
      <c r="C316" s="9" t="s">
        <v>72</v>
      </c>
      <c r="D316" s="9" t="s">
        <v>120</v>
      </c>
      <c r="E316" s="9"/>
      <c r="F316" s="7"/>
      <c r="G316" s="7"/>
      <c r="H316" s="7">
        <f t="shared" si="16"/>
        <v>2676.2</v>
      </c>
      <c r="I316" s="7">
        <f t="shared" si="16"/>
        <v>2533.56</v>
      </c>
    </row>
    <row r="317" spans="1:9" ht="19.5" customHeight="1">
      <c r="A317" s="29" t="s">
        <v>123</v>
      </c>
      <c r="B317" s="9" t="s">
        <v>311</v>
      </c>
      <c r="C317" s="9" t="s">
        <v>72</v>
      </c>
      <c r="D317" s="9" t="s">
        <v>121</v>
      </c>
      <c r="E317" s="9"/>
      <c r="F317" s="7"/>
      <c r="G317" s="7"/>
      <c r="H317" s="7">
        <f>H318+H320</f>
        <v>2676.2</v>
      </c>
      <c r="I317" s="7">
        <f>I318+I320</f>
        <v>2533.56</v>
      </c>
    </row>
    <row r="318" spans="1:9" ht="50.25" customHeight="1">
      <c r="A318" s="31" t="s">
        <v>216</v>
      </c>
      <c r="B318" s="9" t="s">
        <v>311</v>
      </c>
      <c r="C318" s="9" t="s">
        <v>72</v>
      </c>
      <c r="D318" s="12" t="s">
        <v>217</v>
      </c>
      <c r="E318" s="1"/>
      <c r="F318" s="6"/>
      <c r="G318" s="6"/>
      <c r="H318" s="15">
        <f>H319</f>
        <v>435</v>
      </c>
      <c r="I318" s="15">
        <f>I319</f>
        <v>307.56</v>
      </c>
    </row>
    <row r="319" spans="1:9" ht="20.25" customHeight="1">
      <c r="A319" s="2" t="s">
        <v>98</v>
      </c>
      <c r="B319" s="11" t="s">
        <v>311</v>
      </c>
      <c r="C319" s="11" t="s">
        <v>72</v>
      </c>
      <c r="D319" s="1" t="s">
        <v>217</v>
      </c>
      <c r="E319" s="1" t="s">
        <v>94</v>
      </c>
      <c r="F319" s="6"/>
      <c r="G319" s="57" t="s">
        <v>308</v>
      </c>
      <c r="H319" s="42">
        <v>435</v>
      </c>
      <c r="I319" s="42">
        <v>307.56</v>
      </c>
    </row>
    <row r="320" spans="1:9" ht="32.25" customHeight="1">
      <c r="A320" s="3" t="s">
        <v>218</v>
      </c>
      <c r="B320" s="9" t="s">
        <v>311</v>
      </c>
      <c r="C320" s="9" t="s">
        <v>72</v>
      </c>
      <c r="D320" s="12" t="s">
        <v>219</v>
      </c>
      <c r="E320" s="1"/>
      <c r="F320" s="6"/>
      <c r="G320" s="6"/>
      <c r="H320" s="15">
        <f>H321</f>
        <v>2241.2</v>
      </c>
      <c r="I320" s="15">
        <f>I321</f>
        <v>2226</v>
      </c>
    </row>
    <row r="321" spans="1:9" ht="20.25" customHeight="1">
      <c r="A321" s="2" t="s">
        <v>98</v>
      </c>
      <c r="B321" s="11" t="s">
        <v>311</v>
      </c>
      <c r="C321" s="11" t="s">
        <v>72</v>
      </c>
      <c r="D321" s="1" t="s">
        <v>219</v>
      </c>
      <c r="E321" s="1" t="s">
        <v>94</v>
      </c>
      <c r="F321" s="6"/>
      <c r="G321" s="57" t="s">
        <v>308</v>
      </c>
      <c r="H321" s="42">
        <v>2241.2</v>
      </c>
      <c r="I321" s="42">
        <v>2226</v>
      </c>
    </row>
    <row r="322" spans="1:9" ht="15.75">
      <c r="A322" s="31" t="s">
        <v>18</v>
      </c>
      <c r="B322" s="9" t="s">
        <v>311</v>
      </c>
      <c r="C322" s="12"/>
      <c r="D322" s="11"/>
      <c r="E322" s="1"/>
      <c r="F322" s="10"/>
      <c r="G322" s="10"/>
      <c r="H322" s="4">
        <f>H323</f>
        <v>62</v>
      </c>
      <c r="I322" s="4">
        <f>I323</f>
        <v>60.67</v>
      </c>
    </row>
    <row r="323" spans="1:9" ht="15.75">
      <c r="A323" s="43" t="s">
        <v>64</v>
      </c>
      <c r="B323" s="11" t="s">
        <v>311</v>
      </c>
      <c r="C323" s="9" t="s">
        <v>63</v>
      </c>
      <c r="D323" s="8"/>
      <c r="E323" s="1"/>
      <c r="F323" s="6"/>
      <c r="G323" s="6"/>
      <c r="H323" s="4">
        <f>H325</f>
        <v>62</v>
      </c>
      <c r="I323" s="4">
        <f>I325</f>
        <v>60.67</v>
      </c>
    </row>
    <row r="324" spans="1:9" ht="15">
      <c r="A324" s="3" t="s">
        <v>122</v>
      </c>
      <c r="B324" s="9" t="s">
        <v>311</v>
      </c>
      <c r="C324" s="9" t="s">
        <v>63</v>
      </c>
      <c r="D324" s="9" t="s">
        <v>120</v>
      </c>
      <c r="E324" s="9"/>
      <c r="F324" s="7"/>
      <c r="G324" s="7"/>
      <c r="H324" s="7"/>
      <c r="I324" s="7"/>
    </row>
    <row r="325" spans="1:9" ht="15.75">
      <c r="A325" s="29" t="s">
        <v>123</v>
      </c>
      <c r="B325" s="11" t="s">
        <v>311</v>
      </c>
      <c r="C325" s="9" t="s">
        <v>63</v>
      </c>
      <c r="D325" s="9" t="s">
        <v>121</v>
      </c>
      <c r="E325" s="1"/>
      <c r="F325" s="6"/>
      <c r="G325" s="6"/>
      <c r="H325" s="4">
        <f>H326</f>
        <v>62</v>
      </c>
      <c r="I325" s="4">
        <f>I326</f>
        <v>60.67</v>
      </c>
    </row>
    <row r="326" spans="1:9" ht="30.75">
      <c r="A326" s="3" t="s">
        <v>220</v>
      </c>
      <c r="B326" s="9" t="s">
        <v>311</v>
      </c>
      <c r="C326" s="9" t="s">
        <v>63</v>
      </c>
      <c r="D326" s="9" t="s">
        <v>221</v>
      </c>
      <c r="E326" s="1"/>
      <c r="F326" s="6"/>
      <c r="G326" s="6"/>
      <c r="H326" s="4">
        <f>H327</f>
        <v>62</v>
      </c>
      <c r="I326" s="4">
        <f>I327</f>
        <v>60.67</v>
      </c>
    </row>
    <row r="327" spans="1:9" ht="15">
      <c r="A327" s="2" t="s">
        <v>11</v>
      </c>
      <c r="B327" s="11" t="s">
        <v>311</v>
      </c>
      <c r="C327" s="1" t="s">
        <v>63</v>
      </c>
      <c r="D327" s="1" t="s">
        <v>221</v>
      </c>
      <c r="E327" s="1" t="s">
        <v>3</v>
      </c>
      <c r="F327" s="6"/>
      <c r="G327" s="57" t="s">
        <v>308</v>
      </c>
      <c r="H327" s="6">
        <v>62</v>
      </c>
      <c r="I327" s="6">
        <v>60.67</v>
      </c>
    </row>
    <row r="328" spans="1:9" ht="15.75">
      <c r="A328" s="44" t="s">
        <v>50</v>
      </c>
      <c r="B328" s="12"/>
      <c r="C328" s="12"/>
      <c r="D328" s="12"/>
      <c r="E328" s="12"/>
      <c r="F328" s="4" t="e">
        <f>F10+F97+F115+F165+F252+#REF!+F281+F299</f>
        <v>#REF!</v>
      </c>
      <c r="G328" s="4"/>
      <c r="H328" s="4">
        <f>H9+H34</f>
        <v>271388.19</v>
      </c>
      <c r="I328" s="15">
        <f>I9+I34</f>
        <v>196754.05000000002</v>
      </c>
    </row>
    <row r="329" ht="12.75">
      <c r="A329" s="45"/>
    </row>
    <row r="330" spans="1:9" ht="18">
      <c r="A330" s="22"/>
      <c r="B330" s="23"/>
      <c r="C330" s="23"/>
      <c r="D330" s="23"/>
      <c r="E330" s="23"/>
      <c r="F330" s="24" t="s">
        <v>56</v>
      </c>
      <c r="G330" s="24"/>
      <c r="H330" s="28"/>
      <c r="I330" s="28"/>
    </row>
  </sheetData>
  <mergeCells count="4">
    <mergeCell ref="B2:G2"/>
    <mergeCell ref="B3:G3"/>
    <mergeCell ref="A5:H5"/>
    <mergeCell ref="B1:D1"/>
  </mergeCells>
  <printOptions horizontalCentered="1"/>
  <pageMargins left="0.984251968503937" right="0.5905511811023623" top="0.3937007874015748" bottom="0.5905511811023623" header="0.5118110236220472" footer="0.5118110236220472"/>
  <pageSetup fitToHeight="0" fitToWidth="1" horizontalDpi="1200" verticalDpi="1200" orientation="portrait" paperSize="9" scale="49" r:id="rId1"/>
  <headerFooter alignWithMargins="0">
    <oddFooter>&amp;CСтраница &amp;P</oddFooter>
  </headerFooter>
  <rowBreaks count="5" manualBreakCount="5">
    <brk id="62" max="8" man="1"/>
    <brk id="126" max="8" man="1"/>
    <brk id="164" max="8" man="1"/>
    <brk id="225" max="8" man="1"/>
    <brk id="2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Коля</cp:lastModifiedBy>
  <cp:lastPrinted>2016-01-27T14:26:39Z</cp:lastPrinted>
  <dcterms:created xsi:type="dcterms:W3CDTF">2007-10-29T08:26:16Z</dcterms:created>
  <dcterms:modified xsi:type="dcterms:W3CDTF">2017-08-25T07:52:46Z</dcterms:modified>
  <cp:category/>
  <cp:version/>
  <cp:contentType/>
  <cp:contentStatus/>
</cp:coreProperties>
</file>