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00" windowWidth="23088" windowHeight="4836" activeTab="0"/>
  </bookViews>
  <sheets>
    <sheet name="МО2021" sheetId="1" r:id="rId1"/>
  </sheets>
  <definedNames>
    <definedName name="_xlnm._FilterDatabase" localSheetId="0" hidden="1">'МО2021'!$AG$12:$AH$101</definedName>
    <definedName name="_xlnm.Print_Titles" localSheetId="0">'МО2021'!$8:$18</definedName>
  </definedNames>
  <calcPr fullCalcOnLoad="1"/>
</workbook>
</file>

<file path=xl/sharedStrings.xml><?xml version="1.0" encoding="utf-8"?>
<sst xmlns="http://schemas.openxmlformats.org/spreadsheetml/2006/main" count="1235" uniqueCount="428">
  <si>
    <t>5031</t>
  </si>
  <si>
    <t xml:space="preserve">плановый, расчетный  методы
</t>
  </si>
  <si>
    <t>5036</t>
  </si>
  <si>
    <t xml:space="preserve"> ст.14, подст.1, п.23
</t>
  </si>
  <si>
    <t>4.1.1.40. содействие развитию и создание условий для развития малого и среднего предпринимательства</t>
  </si>
  <si>
    <t>5042</t>
  </si>
  <si>
    <t xml:space="preserve">Федеральный закон №209-ФЗ от 24.07.2007 "О развитии малого и среднего предпринимательства в Российской Федерации"
</t>
  </si>
  <si>
    <t xml:space="preserve"> ст.11
</t>
  </si>
  <si>
    <t xml:space="preserve">01.01.2008-не установлен
</t>
  </si>
  <si>
    <t xml:space="preserve"> ст.14, подст.1, п.28
</t>
  </si>
  <si>
    <t>4.1.1.41. организация и осуществление мероприятий по работе с детьми и молодежью в городском поселении</t>
  </si>
  <si>
    <t>5043</t>
  </si>
  <si>
    <t xml:space="preserve">Федеральный закон №273-ФЗ от 29.12.2012 "Об образовании в Российской Федерации"
</t>
  </si>
  <si>
    <t xml:space="preserve"> ст.9
</t>
  </si>
  <si>
    <t xml:space="preserve">30.12.2012-не установлен
</t>
  </si>
  <si>
    <t>6</t>
  </si>
  <si>
    <t xml:space="preserve">
плановый метод
</t>
  </si>
  <si>
    <t xml:space="preserve"> ст.14, подст.1, п.30
</t>
  </si>
  <si>
    <t xml:space="preserve">Федеральный закон №124-ФЗ от 24.07.1998 "Об основных гарантиях прав ребенка в Российской Федерации"
</t>
  </si>
  <si>
    <t xml:space="preserve">03.08.1998-не установлен
</t>
  </si>
  <si>
    <t>5048</t>
  </si>
  <si>
    <t xml:space="preserve"> ст.14, подст.1, п.34
</t>
  </si>
  <si>
    <t>5100</t>
  </si>
  <si>
    <t>5129</t>
  </si>
  <si>
    <t xml:space="preserve"> ст.15, подст.4
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</si>
  <si>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по перечню, предусмотренному частью 1 статьи  17 Федерального закона от 6 октября  2003  г. № 131-ФЗ «Об общих принципах организации местного самоуправления в Российской Федерации», всего</t>
  </si>
  <si>
    <t>5200</t>
  </si>
  <si>
    <t>5201</t>
  </si>
  <si>
    <t xml:space="preserve"> ст.17, подст.1
</t>
  </si>
  <si>
    <t xml:space="preserve">Областной закон Ленинградской области №14-оз от 11.03.2008 "О правовом регулировании муниципальной службы в Ленинградской области"
</t>
  </si>
  <si>
    <t xml:space="preserve">19.04.2008-не установлен
</t>
  </si>
  <si>
    <t xml:space="preserve">Постановление Правительства Ленинградской области №650 от 29.12.2017 "О нормативах формирования расходов на содержание органов местного самоуправления муниципальных образований Ленинградской области на 2018 год"
</t>
  </si>
  <si>
    <t xml:space="preserve"> п.2
</t>
  </si>
  <si>
    <t xml:space="preserve">01.01.2018-31.12.2018
</t>
  </si>
  <si>
    <t xml:space="preserve">Федеральный закон №273-ФЗ от 25.12.2008 "О противодействии коррупции"
</t>
  </si>
  <si>
    <t xml:space="preserve"> ст.5, п.4
</t>
  </si>
  <si>
    <t xml:space="preserve">29.12.2008-не установлен
</t>
  </si>
  <si>
    <t>5202</t>
  </si>
  <si>
    <t xml:space="preserve">01
01
01
</t>
  </si>
  <si>
    <t>5204</t>
  </si>
  <si>
    <t xml:space="preserve"> ст.17, подст.1, п.9
</t>
  </si>
  <si>
    <t>13</t>
  </si>
  <si>
    <t>5208</t>
  </si>
  <si>
    <t xml:space="preserve"> ст.17, подст.1, п.3
</t>
  </si>
  <si>
    <t>4.2.17.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</si>
  <si>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5217</t>
  </si>
  <si>
    <t xml:space="preserve">Федеральный закон №2124-1 от 27.12.1991 "О средствах массовой информации"
</t>
  </si>
  <si>
    <t xml:space="preserve">08.02.1992-не установлен
</t>
  </si>
  <si>
    <t>4.3.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 на решение вопросов, не отнесенных к вопросам местного значения городского поселения, всего</t>
  </si>
  <si>
    <t>5300</t>
  </si>
  <si>
    <t>4.3.2. по участию в осуществлении государственных полномочий (не переданных в соответствии со статьей 19 Федерального закона от 6 октября 2003  г.  № 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</si>
  <si>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5400</t>
  </si>
  <si>
    <t>5401</t>
  </si>
  <si>
    <t xml:space="preserve"> ст.14.1, подст.2
</t>
  </si>
  <si>
    <t>24</t>
  </si>
  <si>
    <t>4.3.3.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</si>
  <si>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5500</t>
  </si>
  <si>
    <t>4.3.3.1. Предоставление доплаты за выслугу лет к трудовой пенсии муниципальным служащим за счет средств местного бюджета</t>
  </si>
  <si>
    <t>5501</t>
  </si>
  <si>
    <t>10</t>
  </si>
  <si>
    <t xml:space="preserve"> ст.20, подст.5
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</si>
  <si>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</si>
  <si>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</si>
  <si>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4.4.2. за счет субвенций, предоставленных из бюджета субъекта Российской Федерации, всего</t>
  </si>
  <si>
    <t>5800</t>
  </si>
  <si>
    <t>5801</t>
  </si>
  <si>
    <t xml:space="preserve"> ст.19
</t>
  </si>
  <si>
    <t xml:space="preserve">Областной закон Ленинградской области №116-оз от 13.10.2006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
</t>
  </si>
  <si>
    <t xml:space="preserve"> ст.1, 6
</t>
  </si>
  <si>
    <t xml:space="preserve">02.11.2006-не установлен
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</si>
  <si>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</si>
  <si>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</si>
  <si>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</si>
  <si>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</si>
  <si>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6201</t>
  </si>
  <si>
    <t>6203</t>
  </si>
  <si>
    <t xml:space="preserve"> ст.15, 65, подст.4
</t>
  </si>
  <si>
    <t>6204</t>
  </si>
  <si>
    <t>6206</t>
  </si>
  <si>
    <t>6215</t>
  </si>
  <si>
    <t>6218</t>
  </si>
  <si>
    <t xml:space="preserve">Федеральный закон №151-ФЗ от 22.08.1995 "Об аварийно-спасательных службах и статусе спасателей"
</t>
  </si>
  <si>
    <t xml:space="preserve"> ст.20, 7
</t>
  </si>
  <si>
    <t xml:space="preserve">28.08.1995-не установлен
</t>
  </si>
  <si>
    <t>6226</t>
  </si>
  <si>
    <t xml:space="preserve">E-mail.: </t>
  </si>
  <si>
    <t xml:space="preserve">плановый период
</t>
  </si>
  <si>
    <t>1001</t>
  </si>
  <si>
    <t>0412, 0502</t>
  </si>
  <si>
    <t>0801, 0804</t>
  </si>
  <si>
    <t>1301</t>
  </si>
  <si>
    <t>в целом                                                                                    в целом</t>
  </si>
  <si>
    <t>21.02.2006   не установлен                          13.03.2012  не установлен</t>
  </si>
  <si>
    <t xml:space="preserve">Реш.СД МО КГП МО КМР ЛО от 21.04.16 №18 "Об утв.Пол.о.Поч.грамоте и благодарности МО КГП МО КМР ЛО"                                                                                           Пост. адм.МО КГП от 13.03.12 №104 "Об утв. Пол.о порядке расход-я ср-в резервного фонда Адм. МО КГП"          </t>
  </si>
  <si>
    <t>Пост.администр.МО "Кировск" от 04.09.2015г. №600 "Об утвержд. Положения об организации учета муницип. имущ-ва и порядке ведения реестра муницип.собственности МО "Кировск" КМР ЛО"</t>
  </si>
  <si>
    <t>в целом</t>
  </si>
  <si>
    <t>04.04.2014  не установлен</t>
  </si>
  <si>
    <t>Пост.администрации от 07.06.12 №353 "Об утв. Админ. регл.муницип. услуги по принятию реш. по оказанию фин. помощи на газиф. индив-х жилых домов льготной категории граждан"</t>
  </si>
  <si>
    <t>25.02.2013     не установлен</t>
  </si>
  <si>
    <t>31.03.2014   не установлен 21.04.2016     не установлен</t>
  </si>
  <si>
    <t xml:space="preserve"> Реш.СД МО "Кировск" КМР ЛО от 27.02.14г. №6 "О муниципальном дорожном фонде МО "Кировск" КМР ЛО"                                                                                             Реш.СД МО "Кировск" от 28.05.2015 №31 "Об установл. порядка создания и использ. парковок (парк.мест), расп.на а/д МО "Кировск" КМР ЛО</t>
  </si>
  <si>
    <t>Реш. СД МО КГП МО КМР ЛО от 27.09.2012 №68 "Об утв. Полож. о порядке соф-ия опл.кап. рем. МКД собственн. жилья, прож.в в МКД жил. Фонда, расп.на терр.МО КГП</t>
  </si>
  <si>
    <t>01.01.2013   не установлен</t>
  </si>
  <si>
    <t xml:space="preserve"> Пост.адм.МО КГП МО КМР ЛО от 20.11.09 №719 "Об утв.Порядка фин.обеспечения расходов бюджета  МО КГП МО КМР ЛО"  </t>
  </si>
  <si>
    <t>01.01.2010   не установлен</t>
  </si>
  <si>
    <t>02.02.2012 не установлен  16.06.2017    не установлен</t>
  </si>
  <si>
    <t>Постановление адм.МО КГП от 02.02.12г.№32"О создании резервов материальных и финансовых ресурсов для ликвидации ч/с на территории МО КГП МО КМР ЛО"                                                                            Пост.адм. МО "Кировск" КМР ЛО от 16.06.17г.№366 "Об утв.Положения о добровольной пожарной охране"</t>
  </si>
  <si>
    <t>20.02.2017    не установлен</t>
  </si>
  <si>
    <t xml:space="preserve">Постановление от 06.03.2012г.№93  "Об утверждении Полож.об опл.труда работн.  МБУК "РДК МО КГП МО КМР ЛО"               </t>
  </si>
  <si>
    <t xml:space="preserve">01.01.2012 не установлен   </t>
  </si>
  <si>
    <t>Пост.админ.  МО    "Кировск" КМР ЛО от 20.02.17 №99 "Об уст.Порядка определения платы за оказание МБУ услуг (вып. работ), относящихся к основным видам деятельности БУ, оказываемых сверх установленного МЗ, для граждан и юр.лиц на платной основе</t>
  </si>
  <si>
    <t xml:space="preserve">Пост.от 27.07.12г. №487 "Об утв.Пор. предост. Субс.в целях возмещ.выпад-х доходов в св.с оказ. услуг плават. бассейна для учащихся школ, расп.на терр.МО КГП МО КМР ЛО"   </t>
  </si>
  <si>
    <t xml:space="preserve">01.07.2012г. не установлен </t>
  </si>
  <si>
    <t>Реш.СД МО КГП МО КМР ЛО от 24.05.2012 №37 "Об утв.Правил по благ-ву территории МО КГП МО КМР ЛО</t>
  </si>
  <si>
    <t>24.05.2012 не установлен</t>
  </si>
  <si>
    <t xml:space="preserve">   02.02.2012- не установлен 23.04.2018  не установлен</t>
  </si>
  <si>
    <t xml:space="preserve">   Постановление адм.МО КГП от 02.02.12г.№32"О создании резервов материальных и финансовых ресурсов для ликв. ч/с на террит. МО КГП МО КМР ЛО"                                                                                               Пост.адм. МО "Кировск КМР ЛО от 23.04.2018г №336"Об утв.Порядка сбора и обмена в МО  "Кировск" КМР ЛО информацией в области защиты населения и территорий от ч/с природного и техногенн. характера"</t>
  </si>
  <si>
    <t>Решение СД МО КГП от 07.06.06г. №67 "О создании МУ ЦПП г.Кировска" МО КГП МО КМР ЛО</t>
  </si>
  <si>
    <t>08.06.2006 не установлен</t>
  </si>
  <si>
    <t xml:space="preserve">Решение СД МО "Кировск" КМР ЛО от 23.11.2017г. №45 "О согласовании создания МБУ "Молодёжно-подростковый центр "Лидер" МО "Кировск" КМР ЛО </t>
  </si>
  <si>
    <t>23.11.2017 не установлен</t>
  </si>
  <si>
    <t>01.01.2010- не установлен</t>
  </si>
  <si>
    <t>01.01.2006- не установл        01.04.2015 не установлен</t>
  </si>
  <si>
    <t>Реш. СД МО КГП от13.12.05 №25 "О главе МО КГП МО КМР ЛО"                                                                                Реш.СД  МО КГП от 24.03.15 №17 "Об утв. Пор.фор-я фонда опл. труда лиц. зам. мун.должн., должн. мун.сл., и раб., замещ.должн., не явл.должн. мун.сл. МО КГП"</t>
  </si>
  <si>
    <t>Расп. адм.МО КГП от 20.12.2007г. №388 "Об утв.Порядка ведения муниц. долговой книги МО КГП МО КМР ЛО</t>
  </si>
  <si>
    <t>20.12.2007 не установлен</t>
  </si>
  <si>
    <t>08.06.2006г.    не установлен 25.02.2016г не установлен  01.02.2010   не установлен</t>
  </si>
  <si>
    <t>Решение СД МО КГП от 07.06.06г. №67 "О создании МУ ЦПП г.Кировска" МО КГП МО КМР ЛО                                       Реш.СД МО "Кир" от 25.02.16 №9 "О согл созд. МБУ "БОСТ МО "Кир" КМР ЛО                                     Пост.адм. МО КГП  от 18.01.10г. №14 "Об учреждении МУ "Управление жилищно-коммун-го хоз-ва и обеспечения"</t>
  </si>
  <si>
    <t xml:space="preserve">  Решение СД МО КГП от 28.06.12г.№58 "Об установлении тарифов на платные услуги  МУП "Неделя нашего города" МО КГП МО КМР ЛО</t>
  </si>
  <si>
    <t xml:space="preserve">                                01.07.2012г.   не установлен</t>
  </si>
  <si>
    <t xml:space="preserve">   Реш. СД МО КГП 16.11.06г.№92  "О предост. мун.субсидий на оплату жилого помещ. и комм.усл. гражданм, прожив.на территоии МО КГП МО КМР ЛО"</t>
  </si>
  <si>
    <t xml:space="preserve">       16.11.2006 не установлен</t>
  </si>
  <si>
    <t xml:space="preserve">  РЕЕСТР  РАСХОДНЫХ  ОБЯЗАТЕЛЬСТВ   МУНИЦИПАЛЬНОГО  ОБРАЗОВАНИЯ
КИРОВСК КИРОВСКОГО МУНИЦИПАЛЬНОГО РАЙОНА ЛЕНИНГРАДСКОЙ ОБЛАСТИ</t>
  </si>
  <si>
    <t>муниципального образования</t>
  </si>
  <si>
    <t>Нормативные правовые акты муниципального образования</t>
  </si>
  <si>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</si>
  <si>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</si>
  <si>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</si>
  <si>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</si>
  <si>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</si>
  <si>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</si>
  <si>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</si>
  <si>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</si>
  <si>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</si>
  <si>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</si>
  <si>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</si>
  <si>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</si>
  <si>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</si>
  <si>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</si>
  <si>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</si>
  <si>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</si>
  <si>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</si>
  <si>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</si>
  <si>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</si>
  <si>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</si>
  <si>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</si>
  <si>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</si>
  <si>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</si>
  <si>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</si>
  <si>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</si>
  <si>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>исполнено</t>
  </si>
  <si>
    <t>1</t>
  </si>
  <si>
    <t>2</t>
  </si>
  <si>
    <t>(подпись)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</si>
  <si>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</si>
  <si>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</si>
  <si>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</si>
  <si>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" ___ " ____________  20 ___ г.</t>
  </si>
  <si>
    <t xml:space="preserve">Объем средств на исполнение расходного обязательства муниципального образования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</si>
  <si>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</si>
  <si>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</si>
  <si>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</si>
  <si>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</si>
  <si>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</si>
  <si>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</si>
  <si>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</si>
  <si>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утверж-денные бюджетные назначения</t>
  </si>
  <si>
    <t>в т.ч за счет целевых средств федерального бюджета</t>
  </si>
  <si>
    <t>в т.ч. за счет целевых средств федерального бюджета</t>
  </si>
  <si>
    <t>31=33+35+37+39</t>
  </si>
  <si>
    <t>32=34+36+38+40</t>
  </si>
  <si>
    <t>41=42+43+44+45</t>
  </si>
  <si>
    <t>46=47+48+49+50</t>
  </si>
  <si>
    <t>51=52+53+54+55</t>
  </si>
  <si>
    <t>56=57+58+59+60</t>
  </si>
  <si>
    <t>61=63+65+67+69</t>
  </si>
  <si>
    <t>62=64+66+68+70</t>
  </si>
  <si>
    <t>71=72+73+74+75</t>
  </si>
  <si>
    <t>76=77+78+79+80</t>
  </si>
  <si>
    <t>81=82+83+84+85</t>
  </si>
  <si>
    <t>86=87+88+89+90</t>
  </si>
  <si>
    <t>91=92+93+94+95</t>
  </si>
  <si>
    <t>96=97+98+99+100</t>
  </si>
  <si>
    <t>101=102+103+104+105</t>
  </si>
  <si>
    <t>106=107+108+109+110</t>
  </si>
  <si>
    <t>111=112+113+114+115</t>
  </si>
  <si>
    <t>116=117+118+119+120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</si>
  <si>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</si>
  <si>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</si>
  <si>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х</t>
  </si>
  <si>
    <t>-</t>
  </si>
  <si>
    <t xml:space="preserve">
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</si>
  <si>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</si>
  <si>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</si>
  <si>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 1 статьи 14 Федерального закона от 6 октября 2003  г.   № 131-ФЗ «Об общих принципах организации местного самоуправления в Российской Федерации», всего</t>
  </si>
  <si>
    <t>5002</t>
  </si>
  <si>
    <t>5003</t>
  </si>
  <si>
    <t xml:space="preserve">Федеральный закон №25-ФЗ от 02.03.2007 "О муниципальной службе в Российской Федерации"
</t>
  </si>
  <si>
    <t xml:space="preserve"> ст.34
</t>
  </si>
  <si>
    <t xml:space="preserve">01.06.2007-не установлен
</t>
  </si>
  <si>
    <t xml:space="preserve">01
01
</t>
  </si>
  <si>
    <t xml:space="preserve">11
13
</t>
  </si>
  <si>
    <t xml:space="preserve">
"плановый метод
"
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</si>
  <si>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</si>
  <si>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 ст.14, подст.1, п.1
</t>
  </si>
  <si>
    <t xml:space="preserve">06.10.2003-не установлен
</t>
  </si>
  <si>
    <t>5005</t>
  </si>
  <si>
    <t xml:space="preserve">Федеральный закон №188-ФЗ от 29.12.2004 "Жилищный кодекс"
</t>
  </si>
  <si>
    <t xml:space="preserve"> ст.2
</t>
  </si>
  <si>
    <t xml:space="preserve">01.03.2005-не установлен
</t>
  </si>
  <si>
    <t xml:space="preserve"> ст.14, подст.1, п.3
</t>
  </si>
  <si>
    <t>5006</t>
  </si>
  <si>
    <t xml:space="preserve">Федеральный закон №416-ФЗ от 07.12.2011 "О водоснабжении и водоотведении"
</t>
  </si>
  <si>
    <t xml:space="preserve"> ст.6
</t>
  </si>
  <si>
    <t xml:space="preserve">08.12.2011-не установлен
</t>
  </si>
  <si>
    <t xml:space="preserve">Постановление Правительства Ленинградской области №25 от 20.02.2017 "Об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реализацию мероприятий по обеспечению устойчивого функционирования объектов теплоснабжения на территории Ленинградской области в рамках подпрограммы "Энергетика Ленинградской области"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
</t>
  </si>
  <si>
    <t xml:space="preserve">в целом
</t>
  </si>
  <si>
    <t xml:space="preserve">27.02.2017-не установлен
</t>
  </si>
  <si>
    <t>19</t>
  </si>
  <si>
    <t xml:space="preserve">
"плановый метод
"
</t>
  </si>
  <si>
    <t xml:space="preserve">Федеральный закон №190-ФЗ от 27.07.2010 "О теплоснабжении"
</t>
  </si>
  <si>
    <t xml:space="preserve">30.07.2010-не установлен
</t>
  </si>
  <si>
    <t xml:space="preserve"> ст.14, подст.1, п.4
</t>
  </si>
  <si>
    <t xml:space="preserve">Указ Президента Российской Федерации №600 от 07.05.2012 "О мерах по обеспечению граждан Российской Федерации доступным и комфортным жильем и повышению качества жилищно-коммунальных услуг"
</t>
  </si>
  <si>
    <t xml:space="preserve">07.05.2012-не установлен
</t>
  </si>
  <si>
    <t xml:space="preserve">20
</t>
  </si>
  <si>
    <t xml:space="preserve">05
</t>
  </si>
  <si>
    <t xml:space="preserve">01
</t>
  </si>
  <si>
    <t xml:space="preserve">плановый метод
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</si>
  <si>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</si>
  <si>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</si>
  <si>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 xml:space="preserve">Федеральный закон №257-ФЗ от 08.11.2007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</t>
  </si>
  <si>
    <t xml:space="preserve"> ст.13
</t>
  </si>
  <si>
    <t xml:space="preserve">12.11.2007-не установлен
</t>
  </si>
  <si>
    <t xml:space="preserve">Постановление Правительства Ленинградской области №72 от 24.03.2014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
</t>
  </si>
  <si>
    <t xml:space="preserve">31.03.2014-не установлен
</t>
  </si>
  <si>
    <t>3</t>
  </si>
  <si>
    <t xml:space="preserve">04
</t>
  </si>
  <si>
    <t xml:space="preserve">09
</t>
  </si>
  <si>
    <t xml:space="preserve">
плановый метод
</t>
  </si>
  <si>
    <t xml:space="preserve"> ст.14, подст.1, п.5
</t>
  </si>
  <si>
    <t>5009</t>
  </si>
  <si>
    <t xml:space="preserve">Постановление Правительства Ленинградской области №64 от 06.03.2013 "О порядке предоставления и распределения дотаций бюджетам муниципальных образований Ленинградской области на поддержку мер по обеспечению сбалансированности бюджетов муниципальных образований Ленинградской области"
</t>
  </si>
  <si>
    <t xml:space="preserve">15.04.2013-не установлен
</t>
  </si>
  <si>
    <t>18</t>
  </si>
  <si>
    <t>4.1.1.13.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</si>
  <si>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5015</t>
  </si>
  <si>
    <t xml:space="preserve">Федеральный закон №390-ФЗ от 28.12.2010 "О безопасности"
</t>
  </si>
  <si>
    <t xml:space="preserve"> ст.12
</t>
  </si>
  <si>
    <t xml:space="preserve">28.12.2010-не установлен
</t>
  </si>
  <si>
    <t>12</t>
  </si>
  <si>
    <t xml:space="preserve">03
</t>
  </si>
  <si>
    <t xml:space="preserve"> ст.14, подст.1, п.7.1
</t>
  </si>
  <si>
    <t>5018</t>
  </si>
  <si>
    <t xml:space="preserve"> ст.14, подст.1, п.9
</t>
  </si>
  <si>
    <t xml:space="preserve">10
</t>
  </si>
  <si>
    <t xml:space="preserve">плановый метод
</t>
  </si>
  <si>
    <t>5019</t>
  </si>
  <si>
    <t xml:space="preserve"> ст.14, подст.1, п.10
</t>
  </si>
  <si>
    <t>23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</si>
  <si>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</si>
  <si>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</si>
  <si>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 xml:space="preserve">Федеральный закон №3612-1 от 09.10.1992 "Основы законодательства Российской Федерации о культуре"
</t>
  </si>
  <si>
    <t xml:space="preserve"> ст.40
</t>
  </si>
  <si>
    <t xml:space="preserve">17.11.1992-не установлен
</t>
  </si>
  <si>
    <t>7</t>
  </si>
  <si>
    <t xml:space="preserve">Постановление Правительства Ленинградской области №72 от 20.03.2006 "Об утверждении Методических рекомендаций по исполнению муниципальными образованиями Ленинградской области полномочий в сфере культуры"
</t>
  </si>
  <si>
    <t xml:space="preserve">15.05.2006-не установлен
</t>
  </si>
  <si>
    <t xml:space="preserve">Указ Президента Российской Федерации №983 от 04.08.2010 "О рассмотрении предложений и инициатив, связанных с празднованием на федеральном уровне памятных дат субъектов Российской Федерации"
</t>
  </si>
  <si>
    <t xml:space="preserve">04.08.2010-не установлен
</t>
  </si>
  <si>
    <t xml:space="preserve">Постановление Правительства Ленинградской области №71 от 18.03.2015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31 марта 2014 года N 93"
</t>
  </si>
  <si>
    <t xml:space="preserve">23.03.2015-не установлен
</t>
  </si>
  <si>
    <t xml:space="preserve">08
</t>
  </si>
  <si>
    <t xml:space="preserve">
плановый метод
</t>
  </si>
  <si>
    <t xml:space="preserve">Указ Президента Российской Федерации №597 от 07.05.2012 "О мероприятиях по реализации государственной социальной политики"
</t>
  </si>
  <si>
    <t xml:space="preserve">18
</t>
  </si>
  <si>
    <t>4.1.1.22. обеспечение условий для развития на территории городского поселения физической культуры, школьного спорта и массового спорта</t>
  </si>
  <si>
    <t>5024</t>
  </si>
  <si>
    <t xml:space="preserve">Федеральный закон №329-ФЗ от 04.12.2007 "О физической культуре и спорте в Российской Федерации"
</t>
  </si>
  <si>
    <t xml:space="preserve"> ст.38
</t>
  </si>
  <si>
    <t xml:space="preserve">08.12.2007-не установлен
</t>
  </si>
  <si>
    <t>11</t>
  </si>
  <si>
    <t xml:space="preserve"> ст.14, подст.1, п.14
</t>
  </si>
  <si>
    <t xml:space="preserve">Указ Президента Российской Федерации №172 от 24.03.2014 "О Всероссийском физкультурно-спортивном комплексе "Готов к труду и обороне" (ГТО)""
</t>
  </si>
  <si>
    <t xml:space="preserve">25.03.2014-не установлен
</t>
  </si>
  <si>
    <t xml:space="preserve">13
</t>
  </si>
  <si>
    <t>4.1.1.23. организация проведения официальных физкультурно-оздоровительных и спортивных мероприятий городского поселения</t>
  </si>
  <si>
    <t>5025</t>
  </si>
  <si>
    <t>5028</t>
  </si>
  <si>
    <t xml:space="preserve"> ст.14, подст.1, п.18
</t>
  </si>
  <si>
    <t xml:space="preserve">плановый метод
</t>
  </si>
  <si>
    <t xml:space="preserve">Федеральный закон №89-ФЗ от 24.06.1998 "Об отходах производства и потребления"
</t>
  </si>
  <si>
    <t xml:space="preserve"> ст.8
</t>
  </si>
  <si>
    <t xml:space="preserve">30.06.1998-не установлен
</t>
  </si>
  <si>
    <t xml:space="preserve">Федеральный закон №7-ФЗ от 10.01.2002 "Об охране окружающей среды"
</t>
  </si>
  <si>
    <t xml:space="preserve"> ст.7
</t>
  </si>
  <si>
    <t xml:space="preserve">12.01.2002-не установлен
</t>
  </si>
  <si>
    <t>5030</t>
  </si>
  <si>
    <t xml:space="preserve"> ст.14, подст.1, п.19
</t>
  </si>
  <si>
    <t xml:space="preserve">Постановление Правительства Ленинградской области №232 от 24.07.2012 "Об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области"
</t>
  </si>
  <si>
    <t xml:space="preserve">30.08.2012-не установлен
</t>
  </si>
  <si>
    <t>21</t>
  </si>
  <si>
    <t xml:space="preserve">плановый метод
</t>
  </si>
  <si>
    <t>утвержденные бюджетные назначения</t>
  </si>
  <si>
    <t>02</t>
  </si>
  <si>
    <t>5213</t>
  </si>
  <si>
    <t>4.1.1.1.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            5003</t>
  </si>
  <si>
    <t xml:space="preserve">4.1.1.3. владение, пользование и распоряжение имуществом, находящимся в муниципальной собственности городского поселения  </t>
  </si>
  <si>
    <t xml:space="preserve"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        </t>
  </si>
  <si>
    <t>4.1.1.16. обеспечение первичных мер пожарной безопасности в границах населенных пунктов городского поселения                                                            5018</t>
  </si>
  <si>
    <t>4.1.1.17. создание условий для обеспечения жителей городского поселения услугами связи, общественного питания, торговли и бытового обслуживания          5019</t>
  </si>
  <si>
    <t>4.1.1.26. участие в организации деятельности по сбору (в том числе раздельному сбору) и транспортированию твердых коммунальных отходов                         5028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</si>
  <si>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                                                                    5030</t>
  </si>
  <si>
    <t>4.1.1.29. организация благоустройства территории городского поселения в части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исключением расходов, осуществляемых за счет средств дорожных фондов                                              5031</t>
  </si>
  <si>
    <t>4.1.1.34. 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                                                           5036</t>
  </si>
  <si>
    <t>4.1.1.46. 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г. № 7-ФЗ «О некоммерческих организациях»                      5048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</si>
  <si>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                       5201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</si>
  <si>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        5202</t>
  </si>
  <si>
    <t>4.2.8.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                     5208</t>
  </si>
  <si>
    <t>4.2.13.организационное и материально-техническое обеспечение подготовки и проведения муниципальных выборов, местного референдума,голосования по отзыву депутата, члена выборного органа местного самоуправления, выборного долностного лица местного самоуправления, голосования повопросам изменения границ муниципалньго образования, преобразования муниципального образования                          5213</t>
  </si>
  <si>
    <t>4.3.2.1. дополнительные меры социальной поддержки и социальной помощи для отдельных категорий граждан в случае наличия  в федеральных законах положений, устанавливающих указанное право                        5401</t>
  </si>
  <si>
    <t>4.4.2.1.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      5801</t>
  </si>
  <si>
    <t>4.6.2.1.2. осуществление контроля за исполнением бюджета поселения                                             6203</t>
  </si>
  <si>
    <t>4.6.2.1.3. владение, пользование и распоряжение имуществом, находящимся в муниципальной собственности  поселения                                       6204</t>
  </si>
  <si>
    <t>4.6.2.1.5. обеспечение проживающих в 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                                                   6206</t>
  </si>
  <si>
    <t>4.6.2.1.14 утверждение генеральных планов поселения, правил землепользования и застройки, утверждение подготовленной на основе генеральных планов городского поселения документации по планировке территории, выдача разрешений на строительство (за исключением случаев,                                          6215</t>
  </si>
  <si>
    <t>4.6.2.1.17 создание, содержание и организация деятельности аварийно-спасательных служб и (или) аварийно-спасательных формирований на территории  поселения                                                           6218</t>
  </si>
  <si>
    <t>5130</t>
  </si>
  <si>
    <t>4.1.2.29.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   5129</t>
  </si>
  <si>
    <t>4.1.2.30.создание условий для развития местного традиционного народного художественного творчества в поселениях, входящих в состав муниципального района  5130</t>
  </si>
  <si>
    <t>УКАЗЫ</t>
  </si>
  <si>
    <t>4.1.1.7. 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                          5009</t>
  </si>
  <si>
    <t>5223</t>
  </si>
  <si>
    <t>4.2.23 Предоставление доплаты за выслугу лет к трудовой пенсии муниципальным служащим за счет средств местного бюджета 5223</t>
  </si>
  <si>
    <t xml:space="preserve">Решение СД МО"Кировск" от 19.10.17. №41"Об установлении тарифа на услуги бани"                                                           РешениеСД МО"Кировск" от28.12.18 №35"Об установлении тарифа на услуги бани"                                                         </t>
  </si>
  <si>
    <t>в целом            в целом</t>
  </si>
  <si>
    <t>01.01.2018 не установлен      01.01.2019 не установлен</t>
  </si>
  <si>
    <t>Соглашения от  29.12.17г., от 24.12.18 о передаче контрольно-счетной комиссии СД КМР ЛО полномочий контрольно-счетного органа КГП по осуществлению внешнего муницип.финансового контроля</t>
  </si>
  <si>
    <t>01.01.2018-31.12.2018  01.01.2019-31.12.2019</t>
  </si>
  <si>
    <t xml:space="preserve">Соглашения о передаче полномочий между админ. МО "Кировск" КМР ЛО  и адм. КМР ЛО от 25.12.2017, 24.12.2018г.( по управлению имуществом) </t>
  </si>
  <si>
    <t>01.01.2018-31.12.2018  01.01.2019- 31.12.2019</t>
  </si>
  <si>
    <t xml:space="preserve">Соглашения о передаче полномочий между админ. МО "Кировск" КМР ЛО  и адм. КМР ЛО от 25.12.2017г., 24.12.18г.  ( по муниципальному жилищному контролю) </t>
  </si>
  <si>
    <t>Приложения №2, б/н</t>
  </si>
  <si>
    <t xml:space="preserve">  01.01.2018- 31.12.2018        01.01.2019-    31.12.2019</t>
  </si>
  <si>
    <t>Приложения №4, б/н</t>
  </si>
  <si>
    <t>Соглашения о передаче полномочий между админ. МО "Кировск" КМР ЛО  и адм. КМР ЛО от 25.12.2017, 24.12.2018 (в области градостроительства и архитектуры)</t>
  </si>
  <si>
    <t>Приложение №5, б/н</t>
  </si>
  <si>
    <t>Соглашения от 25.12.2017, 24.12.2018г.  между админ. МО "Кировск" КМР ЛО  и адм. КМР ЛО  по выполн.  полномочия  по созд-ю, содерж. и орг.деят-ти ав.сп. служб на терр. поселения</t>
  </si>
  <si>
    <t xml:space="preserve">Федеральный закон №131-ФЗ от 06.10.2003 "Об общих принципах организации местного самоуправления в Российской Федерации" 
</t>
  </si>
  <si>
    <t>Федеральный закон №25-ФЗ от 02.03.2007 "О муниципальной службе в Российской Федерации" 
Федеральный закон №131-ФЗ от 06.10.2003 "Об общих принципах организации местного самоуправления в Российской Федерации"</t>
  </si>
  <si>
    <t xml:space="preserve"> ст.34
 ст.20, подст.5</t>
  </si>
  <si>
    <t>01.06.2007-не установлен
06.10.2003- не устанорвлен</t>
  </si>
  <si>
    <t xml:space="preserve">ст.14, пункт1, подп.12
</t>
  </si>
  <si>
    <t>Тел.: 8(813-62-23258)</t>
  </si>
  <si>
    <t xml:space="preserve">                               Глава администрации</t>
  </si>
  <si>
    <t>на 1 июня 2020г.</t>
  </si>
  <si>
    <t>0113, 0412, 0501, 0502, 0503</t>
  </si>
  <si>
    <t>240, 410, 850</t>
  </si>
  <si>
    <t>0502, 0503</t>
  </si>
  <si>
    <t>240, 410, 460</t>
  </si>
  <si>
    <t xml:space="preserve">0409
</t>
  </si>
  <si>
    <t>240, 410, 600, 850</t>
  </si>
  <si>
    <t>240, 320, 410, 610, 810</t>
  </si>
  <si>
    <t>0113, 0309, 0314, 0707, 0801, 0901, 1002</t>
  </si>
  <si>
    <t xml:space="preserve">240, 360, 610, 620, 630
</t>
  </si>
  <si>
    <t>0309
0310</t>
  </si>
  <si>
    <t>110, 240, 600, 810, 850</t>
  </si>
  <si>
    <t>240, 810</t>
  </si>
  <si>
    <t>0801, 0802, 0804</t>
  </si>
  <si>
    <t>110, 240, 320, 350, 360, 410, 460, 610, 620, 630, 850</t>
  </si>
  <si>
    <t>240, 410, 810, 850</t>
  </si>
  <si>
    <t>0503, 0505</t>
  </si>
  <si>
    <t>110, 240, 360, 410, 460, 610, 620, 810, 850</t>
  </si>
  <si>
    <t>0409, 0503, 0505</t>
  </si>
  <si>
    <t>0113, 0309</t>
  </si>
  <si>
    <t>110, 240, 320, 350, 360, 610, 620, 630, 850</t>
  </si>
  <si>
    <t>240, 630, 810</t>
  </si>
  <si>
    <t xml:space="preserve"> 0707, 0801, </t>
  </si>
  <si>
    <t>0113, 1006</t>
  </si>
  <si>
    <t>630, 810</t>
  </si>
  <si>
    <t>240, 610, 620, 810</t>
  </si>
  <si>
    <t>120, 850</t>
  </si>
  <si>
    <t>730</t>
  </si>
  <si>
    <t xml:space="preserve">0113
0505
</t>
  </si>
  <si>
    <t>0107, 0113</t>
  </si>
  <si>
    <t>1202</t>
  </si>
  <si>
    <t>240, 312, 321</t>
  </si>
  <si>
    <t>520</t>
  </si>
  <si>
    <t>0113, 0501, 0505, 1003,</t>
  </si>
  <si>
    <t>0502, 0503,</t>
  </si>
  <si>
    <t>110, 240, 410, 610, 850</t>
  </si>
  <si>
    <t>110, 240, 410, 610, 810, 850</t>
  </si>
  <si>
    <t>110, 240, 610, 850</t>
  </si>
  <si>
    <t>110, 240,  410, 610, 850</t>
  </si>
  <si>
    <t>И.Ю. Елхова</t>
  </si>
  <si>
    <t xml:space="preserve">О.Н. Кротова </t>
  </si>
  <si>
    <t xml:space="preserve">Начальник фин.управления </t>
  </si>
  <si>
    <t>отчетный
2020г.</t>
  </si>
  <si>
    <t>текущий
2021г.</t>
  </si>
  <si>
    <t>очередной
2022г.</t>
  </si>
  <si>
    <t>4.2.4. обслуживание долговых обязательств в части процентов, пеней и штрафных санкций по бюджетным кредитам, полученным из региональных и местных бюджетов  5204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</si>
  <si>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   6201</t>
  </si>
  <si>
    <t>4.6.2.1.25 участие в предупреждении и ликвидации последствий чрезвычайных ситуаций в границах поселения  6226</t>
  </si>
  <si>
    <t>4.1.2.18.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  5118</t>
  </si>
  <si>
    <t>4.1.1.30.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городского поселения  5032</t>
  </si>
  <si>
    <t>4.1.2.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 по решению вопросов  5051местного значения муниципального района, всего                                          5100</t>
  </si>
  <si>
    <t>4.1.1.49. участие в соответствии с Федеральным законом от 24 июля 2007 г. № 221-ФЗ «О государственном кадастре недвижимости» в выполнении комплексных кадастровых работ 5051</t>
  </si>
  <si>
    <t xml:space="preserve">Федеральным законом от 24 июля 2007 г. № 221-ФЗ «О государственном кадастре недвижимости» в выполнении комплексных кадастровых работ </t>
  </si>
  <si>
    <t>5051</t>
  </si>
  <si>
    <t>5118</t>
  </si>
  <si>
    <t>20</t>
  </si>
  <si>
    <t>плановый метод</t>
  </si>
  <si>
    <t>в т.ч. за счет прочих безвозмездных поступлений, включая средства фондов</t>
  </si>
  <si>
    <t xml:space="preserve">1-й год планового периода 
2023 г.
</t>
  </si>
  <si>
    <t>2-й год планового периода 
2024 г.</t>
  </si>
  <si>
    <t>плановый период</t>
  </si>
  <si>
    <t>1-й год планового периода 
2023 г.</t>
  </si>
  <si>
    <t xml:space="preserve">2-й год планового периода 
2024 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</si>
</sst>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6"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sz val="9"/>
      <color indexed="8"/>
      <name val="Times New Roman Cyr"/>
      <family val="1"/>
    </font>
    <font>
      <sz val="11"/>
      <name val="Times New Roman"/>
      <family val="1"/>
    </font>
    <font>
      <sz val="11"/>
      <color indexed="8"/>
      <name val="Times New Roman Cyr"/>
      <family val="1"/>
    </font>
    <font>
      <sz val="12"/>
      <name val="Times New Roman"/>
      <family val="1"/>
    </font>
    <font>
      <sz val="1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0"/>
      <name val="Arial Cyr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 Cyr"/>
      <family val="0"/>
    </font>
    <font>
      <b/>
      <sz val="9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0"/>
    </font>
    <font>
      <sz val="7"/>
      <color indexed="8"/>
      <name val="Times New Roman Cyr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0"/>
    </font>
    <font>
      <sz val="10"/>
      <color rgb="FF000000"/>
      <name val="Times New Roman Cyr"/>
      <family val="0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Times New Roman Cyr"/>
      <family val="0"/>
    </font>
    <font>
      <sz val="11"/>
      <color rgb="FF000000"/>
      <name val="Times New Roman Cyr"/>
      <family val="0"/>
    </font>
    <font>
      <b/>
      <sz val="9"/>
      <color rgb="FF000000"/>
      <name val="Times New Roman Cyr"/>
      <family val="0"/>
    </font>
    <font>
      <b/>
      <sz val="10"/>
      <color rgb="FF000000"/>
      <name val="Times New Roman Cyr"/>
      <family val="0"/>
    </font>
    <font>
      <b/>
      <sz val="11"/>
      <color rgb="FF000000"/>
      <name val="Times New Roman Cyr"/>
      <family val="0"/>
    </font>
    <font>
      <sz val="7"/>
      <color rgb="FF000000"/>
      <name val="Times New Roman Cyr"/>
      <family val="0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 Cyr"/>
      <family val="0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55" fillId="20" borderId="1">
      <alignment wrapText="1"/>
      <protection/>
    </xf>
    <xf numFmtId="0" fontId="56" fillId="0" borderId="2">
      <alignment vertical="top" wrapText="1"/>
      <protection/>
    </xf>
    <xf numFmtId="0" fontId="56" fillId="0" borderId="3">
      <alignment vertical="top" wrapText="1"/>
      <protection/>
    </xf>
    <xf numFmtId="49" fontId="55" fillId="0" borderId="3">
      <alignment horizontal="center" vertical="top" wrapText="1"/>
      <protection/>
    </xf>
    <xf numFmtId="49" fontId="55" fillId="20" borderId="4">
      <alignment horizontal="center" vertical="center" wrapText="1"/>
      <protection/>
    </xf>
    <xf numFmtId="0" fontId="56" fillId="0" borderId="4">
      <alignment vertical="top" wrapText="1"/>
      <protection/>
    </xf>
    <xf numFmtId="49" fontId="55" fillId="0" borderId="4">
      <alignment horizontal="center" vertical="top" wrapText="1"/>
      <protection/>
    </xf>
    <xf numFmtId="172" fontId="55" fillId="0" borderId="2">
      <alignment vertical="top" wrapText="1"/>
      <protection/>
    </xf>
    <xf numFmtId="172" fontId="55" fillId="0" borderId="3">
      <alignment vertical="top" wrapText="1"/>
      <protection/>
    </xf>
    <xf numFmtId="0" fontId="55" fillId="0" borderId="4">
      <alignment vertical="top" wrapText="1"/>
      <protection/>
    </xf>
    <xf numFmtId="172" fontId="55" fillId="0" borderId="4">
      <alignment vertical="top" wrapText="1"/>
      <protection/>
    </xf>
    <xf numFmtId="0" fontId="57" fillId="0" borderId="1">
      <alignment horizontal="center" vertical="center" wrapText="1"/>
      <protection/>
    </xf>
    <xf numFmtId="0" fontId="55" fillId="0" borderId="2">
      <alignment wrapText="1"/>
      <protection/>
    </xf>
    <xf numFmtId="49" fontId="3" fillId="0" borderId="5">
      <alignment horizontal="center" vertical="top" wrapText="1"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9" fillId="0" borderId="6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7" fillId="0" borderId="0">
      <alignment/>
      <protection/>
    </xf>
    <xf numFmtId="0" fontId="57" fillId="0" borderId="1">
      <alignment horizontal="center" vertical="center"/>
      <protection/>
    </xf>
    <xf numFmtId="0" fontId="57" fillId="0" borderId="1">
      <alignment/>
      <protection/>
    </xf>
    <xf numFmtId="0" fontId="55" fillId="20" borderId="2">
      <alignment horizontal="center" vertical="top"/>
      <protection/>
    </xf>
    <xf numFmtId="49" fontId="55" fillId="0" borderId="2">
      <alignment horizontal="center" vertical="top" wrapText="1"/>
      <protection/>
    </xf>
    <xf numFmtId="0" fontId="61" fillId="0" borderId="1">
      <alignment/>
      <protection/>
    </xf>
    <xf numFmtId="0" fontId="61" fillId="0" borderId="0">
      <alignment/>
      <protection/>
    </xf>
    <xf numFmtId="0" fontId="62" fillId="0" borderId="0">
      <alignment horizontal="center"/>
      <protection/>
    </xf>
    <xf numFmtId="0" fontId="63" fillId="0" borderId="0">
      <alignment horizontal="center" wrapText="1"/>
      <protection/>
    </xf>
    <xf numFmtId="0" fontId="62" fillId="0" borderId="0">
      <alignment/>
      <protection/>
    </xf>
    <xf numFmtId="0" fontId="64" fillId="0" borderId="0">
      <alignment wrapText="1"/>
      <protection/>
    </xf>
    <xf numFmtId="0" fontId="65" fillId="0" borderId="0">
      <alignment horizontal="right" vertical="top"/>
      <protection/>
    </xf>
    <xf numFmtId="0" fontId="55" fillId="0" borderId="7">
      <alignment/>
      <protection/>
    </xf>
    <xf numFmtId="0" fontId="55" fillId="0" borderId="8">
      <alignment/>
      <protection/>
    </xf>
    <xf numFmtId="172" fontId="55" fillId="0" borderId="7">
      <alignment vertical="top"/>
      <protection/>
    </xf>
    <xf numFmtId="0" fontId="66" fillId="21" borderId="0">
      <alignment/>
      <protection/>
    </xf>
    <xf numFmtId="0" fontId="56" fillId="0" borderId="0">
      <alignment vertical="top"/>
      <protection/>
    </xf>
    <xf numFmtId="0" fontId="55" fillId="0" borderId="0">
      <alignment horizontal="center" vertical="top"/>
      <protection/>
    </xf>
    <xf numFmtId="0" fontId="55" fillId="0" borderId="0">
      <alignment vertical="top"/>
      <protection/>
    </xf>
    <xf numFmtId="0" fontId="55" fillId="0" borderId="0">
      <alignment horizontal="left" vertical="top"/>
      <protection/>
    </xf>
    <xf numFmtId="0" fontId="55" fillId="0" borderId="4">
      <alignment vertical="top"/>
      <protection/>
    </xf>
    <xf numFmtId="0" fontId="55" fillId="0" borderId="3">
      <alignment vertical="top"/>
      <protection/>
    </xf>
    <xf numFmtId="0" fontId="55" fillId="0" borderId="3">
      <alignment horizontal="center" vertical="top" wrapText="1"/>
      <protection/>
    </xf>
    <xf numFmtId="0" fontId="55" fillId="0" borderId="3">
      <alignment vertical="top" wrapText="1"/>
      <protection/>
    </xf>
    <xf numFmtId="49" fontId="55" fillId="20" borderId="2">
      <alignment horizontal="center" vertical="center"/>
      <protection/>
    </xf>
    <xf numFmtId="0" fontId="55" fillId="0" borderId="2">
      <alignment horizontal="left" vertical="top" wrapText="1"/>
      <protection/>
    </xf>
    <xf numFmtId="0" fontId="55" fillId="0" borderId="3">
      <alignment horizontal="left" vertical="top" wrapText="1"/>
      <protection/>
    </xf>
    <xf numFmtId="0" fontId="55" fillId="0" borderId="4">
      <alignment horizontal="left" vertical="top" wrapText="1"/>
      <protection/>
    </xf>
    <xf numFmtId="0" fontId="55" fillId="0" borderId="6">
      <alignment horizontal="left" wrapText="1"/>
      <protection/>
    </xf>
    <xf numFmtId="0" fontId="55" fillId="0" borderId="0">
      <alignment horizontal="left"/>
      <protection/>
    </xf>
    <xf numFmtId="0" fontId="58" fillId="0" borderId="0">
      <alignment/>
      <protection/>
    </xf>
    <xf numFmtId="49" fontId="56" fillId="0" borderId="0">
      <alignment/>
      <protection/>
    </xf>
    <xf numFmtId="49" fontId="55" fillId="20" borderId="0">
      <alignment horizontal="center"/>
      <protection/>
    </xf>
    <xf numFmtId="0" fontId="55" fillId="20" borderId="0">
      <alignment/>
      <protection/>
    </xf>
    <xf numFmtId="49" fontId="55" fillId="20" borderId="0">
      <alignment/>
      <protection/>
    </xf>
    <xf numFmtId="49" fontId="56" fillId="20" borderId="0">
      <alignment/>
      <protection/>
    </xf>
    <xf numFmtId="49" fontId="55" fillId="20" borderId="2">
      <alignment horizontal="center" vertical="center" wrapText="1"/>
      <protection/>
    </xf>
    <xf numFmtId="49" fontId="55" fillId="20" borderId="3">
      <alignment horizontal="center" vertical="center"/>
      <protection/>
    </xf>
    <xf numFmtId="49" fontId="55" fillId="20" borderId="4">
      <alignment horizontal="center" vertical="center"/>
      <protection/>
    </xf>
    <xf numFmtId="0" fontId="66" fillId="0" borderId="0">
      <alignment/>
      <protection/>
    </xf>
    <xf numFmtId="49" fontId="55" fillId="20" borderId="6">
      <alignment horizontal="center"/>
      <protection/>
    </xf>
    <xf numFmtId="0" fontId="55" fillId="0" borderId="0">
      <alignment horizontal="center"/>
      <protection/>
    </xf>
    <xf numFmtId="0" fontId="56" fillId="0" borderId="0">
      <alignment/>
      <protection/>
    </xf>
    <xf numFmtId="0" fontId="55" fillId="0" borderId="0">
      <alignment/>
      <protection/>
    </xf>
    <xf numFmtId="49" fontId="55" fillId="0" borderId="2">
      <alignment horizontal="center" vertical="center" wrapText="1"/>
      <protection/>
    </xf>
    <xf numFmtId="0" fontId="55" fillId="0" borderId="2">
      <alignment horizontal="center" vertical="center"/>
      <protection/>
    </xf>
    <xf numFmtId="0" fontId="55" fillId="0" borderId="2">
      <alignment horizontal="center" vertical="top"/>
      <protection/>
    </xf>
    <xf numFmtId="0" fontId="56" fillId="0" borderId="3">
      <alignment vertical="top"/>
      <protection/>
    </xf>
    <xf numFmtId="0" fontId="56" fillId="0" borderId="4">
      <alignment vertical="top"/>
      <protection/>
    </xf>
    <xf numFmtId="0" fontId="55" fillId="0" borderId="6">
      <alignment horizontal="center"/>
      <protection/>
    </xf>
    <xf numFmtId="0" fontId="55" fillId="0" borderId="0">
      <alignment horizontal="centerContinuous"/>
      <protection/>
    </xf>
    <xf numFmtId="49" fontId="55" fillId="0" borderId="3">
      <alignment horizontal="center" vertical="top"/>
      <protection/>
    </xf>
    <xf numFmtId="49" fontId="55" fillId="0" borderId="4">
      <alignment horizontal="center" vertical="top"/>
      <protection/>
    </xf>
    <xf numFmtId="0" fontId="55" fillId="0" borderId="1">
      <alignment horizontal="center"/>
      <protection/>
    </xf>
    <xf numFmtId="49" fontId="55" fillId="0" borderId="2">
      <alignment horizontal="center" vertical="center"/>
      <protection/>
    </xf>
    <xf numFmtId="49" fontId="55" fillId="20" borderId="1">
      <alignment horizontal="center"/>
      <protection/>
    </xf>
    <xf numFmtId="49" fontId="55" fillId="20" borderId="1">
      <alignment/>
      <protection/>
    </xf>
    <xf numFmtId="49" fontId="55" fillId="0" borderId="6">
      <alignment horizontal="center"/>
      <protection/>
    </xf>
    <xf numFmtId="49" fontId="55" fillId="0" borderId="0">
      <alignment horizontal="center"/>
      <protection/>
    </xf>
    <xf numFmtId="49" fontId="55" fillId="0" borderId="1">
      <alignment horizontal="center"/>
      <protection/>
    </xf>
    <xf numFmtId="0" fontId="56" fillId="0" borderId="6">
      <alignment/>
      <protection/>
    </xf>
    <xf numFmtId="0" fontId="67" fillId="0" borderId="0">
      <alignment horizontal="center" vertical="center"/>
      <protection/>
    </xf>
    <xf numFmtId="0" fontId="55" fillId="0" borderId="0">
      <alignment vertical="center"/>
      <protection/>
    </xf>
    <xf numFmtId="49" fontId="55" fillId="0" borderId="0">
      <alignment/>
      <protection/>
    </xf>
    <xf numFmtId="172" fontId="56" fillId="0" borderId="2">
      <alignment vertical="top"/>
      <protection/>
    </xf>
    <xf numFmtId="172" fontId="56" fillId="0" borderId="3">
      <alignment vertical="top"/>
      <protection/>
    </xf>
    <xf numFmtId="172" fontId="56" fillId="0" borderId="4">
      <alignment vertical="top"/>
      <protection/>
    </xf>
    <xf numFmtId="49" fontId="55" fillId="0" borderId="9">
      <alignment horizontal="center" vertical="center" wrapText="1"/>
      <protection/>
    </xf>
    <xf numFmtId="0" fontId="55" fillId="0" borderId="0">
      <alignment horizontal="center" wrapText="1"/>
      <protection/>
    </xf>
    <xf numFmtId="0" fontId="56" fillId="0" borderId="0">
      <alignment horizontal="left" vertical="top" wrapText="1"/>
      <protection/>
    </xf>
    <xf numFmtId="0" fontId="55" fillId="0" borderId="0">
      <alignment wrapText="1"/>
      <protection/>
    </xf>
    <xf numFmtId="0" fontId="55" fillId="0" borderId="0">
      <alignment horizontal="left" wrapText="1"/>
      <protection/>
    </xf>
    <xf numFmtId="0" fontId="55" fillId="0" borderId="0">
      <alignment horizontal="center" vertical="center"/>
      <protection/>
    </xf>
    <xf numFmtId="49" fontId="55" fillId="0" borderId="4">
      <alignment horizontal="center" vertical="center" wrapText="1"/>
      <protection/>
    </xf>
    <xf numFmtId="0" fontId="56" fillId="0" borderId="0">
      <alignment wrapText="1"/>
      <protection/>
    </xf>
    <xf numFmtId="0" fontId="56" fillId="0" borderId="0">
      <alignment horizontal="right" wrapText="1"/>
      <protection/>
    </xf>
    <xf numFmtId="0" fontId="56" fillId="0" borderId="2">
      <alignment vertical="top"/>
      <protection/>
    </xf>
    <xf numFmtId="0" fontId="68" fillId="0" borderId="0">
      <alignment/>
      <protection/>
    </xf>
    <xf numFmtId="0" fontId="69" fillId="0" borderId="0">
      <alignment horizontal="left"/>
      <protection/>
    </xf>
    <xf numFmtId="0" fontId="58" fillId="0" borderId="0">
      <alignment/>
      <protection/>
    </xf>
    <xf numFmtId="0" fontId="70" fillId="20" borderId="0">
      <alignment/>
      <protection/>
    </xf>
    <xf numFmtId="0" fontId="61" fillId="20" borderId="0">
      <alignment/>
      <protection/>
    </xf>
    <xf numFmtId="0" fontId="55" fillId="0" borderId="6">
      <alignment/>
      <protection/>
    </xf>
    <xf numFmtId="0" fontId="55" fillId="0" borderId="2">
      <alignment horizontal="center" vertical="center" wrapText="1"/>
      <protection/>
    </xf>
    <xf numFmtId="172" fontId="55" fillId="0" borderId="2">
      <alignment vertical="top"/>
      <protection/>
    </xf>
    <xf numFmtId="172" fontId="55" fillId="0" borderId="3">
      <alignment vertical="top"/>
      <protection/>
    </xf>
    <xf numFmtId="172" fontId="55" fillId="0" borderId="4">
      <alignment vertical="top"/>
      <protection/>
    </xf>
    <xf numFmtId="0" fontId="64" fillId="0" borderId="0">
      <alignment horizontal="center" wrapText="1"/>
      <protection/>
    </xf>
    <xf numFmtId="0" fontId="61" fillId="0" borderId="0">
      <alignment horizontal="right" vertical="top"/>
      <protection/>
    </xf>
    <xf numFmtId="0" fontId="61" fillId="0" borderId="0">
      <alignment vertical="top"/>
      <protection/>
    </xf>
    <xf numFmtId="0" fontId="55" fillId="0" borderId="2">
      <alignment vertical="top"/>
      <protection/>
    </xf>
    <xf numFmtId="0" fontId="55" fillId="0" borderId="2">
      <alignment/>
      <protection/>
    </xf>
    <xf numFmtId="0" fontId="55" fillId="0" borderId="3">
      <alignment/>
      <protection/>
    </xf>
    <xf numFmtId="0" fontId="55" fillId="0" borderId="4">
      <alignment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1" fillId="28" borderId="10" applyNumberFormat="0" applyAlignment="0" applyProtection="0"/>
    <xf numFmtId="0" fontId="72" fillId="29" borderId="11" applyNumberFormat="0" applyAlignment="0" applyProtection="0"/>
    <xf numFmtId="0" fontId="73" fillId="2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0" borderId="16" applyNumberFormat="0" applyAlignment="0" applyProtection="0"/>
    <xf numFmtId="0" fontId="79" fillId="0" borderId="0" applyNumberForma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83" fillId="0" borderId="18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4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6" fillId="0" borderId="0" xfId="71" applyNumberFormat="1" applyProtection="1">
      <alignment vertical="top"/>
      <protection/>
    </xf>
    <xf numFmtId="0" fontId="56" fillId="0" borderId="0" xfId="97" applyNumberFormat="1" applyProtection="1">
      <alignment/>
      <protection/>
    </xf>
    <xf numFmtId="0" fontId="55" fillId="0" borderId="0" xfId="72" applyNumberFormat="1" applyProtection="1">
      <alignment horizontal="center" vertical="top"/>
      <protection/>
    </xf>
    <xf numFmtId="49" fontId="55" fillId="20" borderId="0" xfId="87" applyNumberFormat="1" applyProtection="1">
      <alignment horizontal="center"/>
      <protection/>
    </xf>
    <xf numFmtId="0" fontId="55" fillId="0" borderId="0" xfId="98" applyNumberFormat="1" applyProtection="1">
      <alignment/>
      <protection/>
    </xf>
    <xf numFmtId="0" fontId="55" fillId="0" borderId="0" xfId="73" applyNumberFormat="1" applyProtection="1">
      <alignment vertical="top"/>
      <protection/>
    </xf>
    <xf numFmtId="0" fontId="55" fillId="0" borderId="0" xfId="105" applyNumberFormat="1" applyProtection="1">
      <alignment horizontal="centerContinuous"/>
      <protection/>
    </xf>
    <xf numFmtId="0" fontId="55" fillId="0" borderId="4" xfId="75" applyNumberFormat="1" applyProtection="1">
      <alignment vertical="top"/>
      <protection/>
    </xf>
    <xf numFmtId="0" fontId="55" fillId="0" borderId="3" xfId="76" applyNumberFormat="1" applyProtection="1">
      <alignment vertical="top"/>
      <protection/>
    </xf>
    <xf numFmtId="0" fontId="55" fillId="0" borderId="3" xfId="77" applyNumberFormat="1" applyProtection="1">
      <alignment horizontal="center" vertical="top" wrapText="1"/>
      <protection/>
    </xf>
    <xf numFmtId="0" fontId="55" fillId="0" borderId="3" xfId="78" applyNumberFormat="1" applyProtection="1">
      <alignment vertical="top" wrapText="1"/>
      <protection/>
    </xf>
    <xf numFmtId="49" fontId="55" fillId="20" borderId="2" xfId="79" applyNumberFormat="1" applyProtection="1">
      <alignment horizontal="center" vertical="center"/>
      <protection/>
    </xf>
    <xf numFmtId="0" fontId="55" fillId="0" borderId="1" xfId="108" applyNumberFormat="1" applyProtection="1">
      <alignment horizontal="center"/>
      <protection/>
    </xf>
    <xf numFmtId="0" fontId="58" fillId="0" borderId="0" xfId="134" applyNumberFormat="1" applyProtection="1">
      <alignment/>
      <protection/>
    </xf>
    <xf numFmtId="0" fontId="55" fillId="0" borderId="2" xfId="80" applyNumberFormat="1" applyProtection="1">
      <alignment horizontal="left" vertical="top" wrapText="1"/>
      <protection/>
    </xf>
    <xf numFmtId="0" fontId="55" fillId="0" borderId="2" xfId="101" applyNumberFormat="1" applyProtection="1">
      <alignment horizontal="center" vertical="top"/>
      <protection/>
    </xf>
    <xf numFmtId="172" fontId="55" fillId="0" borderId="2" xfId="42" applyNumberFormat="1" applyProtection="1">
      <alignment vertical="top" wrapText="1"/>
      <protection/>
    </xf>
    <xf numFmtId="0" fontId="55" fillId="0" borderId="4" xfId="82" applyNumberFormat="1" applyProtection="1">
      <alignment horizontal="left" vertical="top" wrapText="1"/>
      <protection/>
    </xf>
    <xf numFmtId="0" fontId="55" fillId="0" borderId="4" xfId="44" applyNumberFormat="1" applyProtection="1">
      <alignment vertical="top" wrapText="1"/>
      <protection/>
    </xf>
    <xf numFmtId="49" fontId="55" fillId="0" borderId="4" xfId="41" applyNumberFormat="1" applyProtection="1">
      <alignment horizontal="center" vertical="top" wrapText="1"/>
      <protection/>
    </xf>
    <xf numFmtId="172" fontId="55" fillId="0" borderId="4" xfId="45" applyNumberFormat="1" applyProtection="1">
      <alignment vertical="top" wrapText="1"/>
      <protection/>
    </xf>
    <xf numFmtId="0" fontId="55" fillId="0" borderId="3" xfId="81" applyNumberFormat="1" applyProtection="1">
      <alignment horizontal="left" vertical="top" wrapText="1"/>
      <protection/>
    </xf>
    <xf numFmtId="49" fontId="55" fillId="0" borderId="3" xfId="38" applyNumberFormat="1" applyProtection="1">
      <alignment horizontal="center" vertical="top" wrapText="1"/>
      <protection/>
    </xf>
    <xf numFmtId="172" fontId="55" fillId="0" borderId="3" xfId="43" applyNumberFormat="1" applyProtection="1">
      <alignment vertical="top" wrapText="1"/>
      <protection/>
    </xf>
    <xf numFmtId="0" fontId="59" fillId="0" borderId="0" xfId="53" applyNumberFormat="1" applyProtection="1">
      <alignment/>
      <protection/>
    </xf>
    <xf numFmtId="0" fontId="69" fillId="0" borderId="0" xfId="133" applyNumberFormat="1" applyProtection="1">
      <alignment horizontal="left"/>
      <protection/>
    </xf>
    <xf numFmtId="0" fontId="70" fillId="20" borderId="0" xfId="135" applyNumberFormat="1" applyProtection="1">
      <alignment/>
      <protection/>
    </xf>
    <xf numFmtId="0" fontId="61" fillId="20" borderId="0" xfId="136" applyNumberFormat="1" applyProtection="1">
      <alignment/>
      <protection/>
    </xf>
    <xf numFmtId="0" fontId="55" fillId="0" borderId="4" xfId="41" applyNumberFormat="1" applyProtection="1">
      <alignment horizontal="center" vertical="top" wrapText="1"/>
      <protection/>
    </xf>
    <xf numFmtId="0" fontId="5" fillId="35" borderId="19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55" fillId="0" borderId="3" xfId="38" applyNumberFormat="1" applyProtection="1">
      <alignment horizontal="center" vertical="top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55" fillId="0" borderId="21" xfId="41" applyNumberFormat="1" applyBorder="1" applyProtection="1">
      <alignment horizontal="center" vertical="top" wrapText="1"/>
      <protection/>
    </xf>
    <xf numFmtId="49" fontId="55" fillId="0" borderId="22" xfId="38" applyNumberFormat="1" applyBorder="1" applyProtection="1">
      <alignment horizontal="center" vertical="top" wrapText="1"/>
      <protection/>
    </xf>
    <xf numFmtId="0" fontId="5" fillId="35" borderId="19" xfId="0" applyFont="1" applyFill="1" applyBorder="1" applyAlignment="1">
      <alignment wrapText="1"/>
    </xf>
    <xf numFmtId="49" fontId="2" fillId="0" borderId="5" xfId="48" applyNumberFormat="1" applyFont="1" applyAlignment="1" applyProtection="1">
      <alignment horizontal="center" vertical="center" wrapText="1"/>
      <protection/>
    </xf>
    <xf numFmtId="11" fontId="8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4" xfId="41" applyNumberFormat="1" applyFont="1" applyProtection="1">
      <alignment horizontal="center" vertical="top" wrapText="1"/>
      <protection/>
    </xf>
    <xf numFmtId="49" fontId="2" fillId="0" borderId="5" xfId="48" applyNumberFormat="1" applyFont="1" applyAlignment="1" applyProtection="1">
      <alignment horizontal="center" vertical="top" wrapText="1"/>
      <protection/>
    </xf>
    <xf numFmtId="0" fontId="8" fillId="0" borderId="19" xfId="0" applyFont="1" applyBorder="1" applyAlignment="1">
      <alignment horizontal="left" vertical="center" wrapText="1"/>
    </xf>
    <xf numFmtId="0" fontId="9" fillId="35" borderId="19" xfId="0" applyFont="1" applyFill="1" applyBorder="1" applyAlignment="1">
      <alignment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right" vertical="center" wrapText="1"/>
    </xf>
    <xf numFmtId="0" fontId="9" fillId="35" borderId="19" xfId="0" applyFont="1" applyFill="1" applyBorder="1" applyAlignment="1">
      <alignment vertical="center" wrapText="1"/>
    </xf>
    <xf numFmtId="0" fontId="4" fillId="0" borderId="19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 vertical="center" wrapText="1"/>
    </xf>
    <xf numFmtId="49" fontId="2" fillId="0" borderId="5" xfId="48" applyNumberFormat="1" applyFont="1" applyProtection="1">
      <alignment horizontal="center" vertical="top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5" borderId="23" xfId="0" applyFont="1" applyFill="1" applyBorder="1" applyAlignment="1">
      <alignment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25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right" vertical="center" wrapText="1"/>
    </xf>
    <xf numFmtId="0" fontId="84" fillId="0" borderId="0" xfId="0" applyFont="1" applyAlignment="1" applyProtection="1">
      <alignment/>
      <protection locked="0"/>
    </xf>
    <xf numFmtId="0" fontId="55" fillId="0" borderId="4" xfId="82" applyNumberFormat="1" applyFont="1" applyProtection="1">
      <alignment horizontal="left" vertical="top" wrapText="1"/>
      <protection/>
    </xf>
    <xf numFmtId="0" fontId="56" fillId="0" borderId="0" xfId="97" applyNumberFormat="1" applyAlignment="1" applyProtection="1">
      <alignment vertical="center"/>
      <protection/>
    </xf>
    <xf numFmtId="0" fontId="55" fillId="0" borderId="0" xfId="98" applyNumberFormat="1" applyAlignment="1" applyProtection="1">
      <alignment vertical="center"/>
      <protection/>
    </xf>
    <xf numFmtId="0" fontId="55" fillId="0" borderId="2" xfId="100" applyNumberFormat="1" applyAlignment="1" applyProtection="1">
      <alignment horizontal="center" vertical="center"/>
      <protection/>
    </xf>
    <xf numFmtId="49" fontId="55" fillId="0" borderId="4" xfId="41" applyNumberFormat="1" applyAlignment="1" applyProtection="1">
      <alignment horizontal="center" vertical="center" wrapText="1"/>
      <protection/>
    </xf>
    <xf numFmtId="49" fontId="55" fillId="0" borderId="3" xfId="106" applyNumberFormat="1" applyAlignment="1" applyProtection="1">
      <alignment horizontal="center" vertical="center"/>
      <protection/>
    </xf>
    <xf numFmtId="0" fontId="55" fillId="0" borderId="2" xfId="101" applyNumberFormat="1" applyAlignment="1" applyProtection="1">
      <alignment horizontal="center" vertical="center"/>
      <protection/>
    </xf>
    <xf numFmtId="49" fontId="55" fillId="0" borderId="26" xfId="41" applyNumberFormat="1" applyBorder="1" applyAlignment="1" applyProtection="1">
      <alignment horizontal="center" vertical="center" wrapText="1"/>
      <protection/>
    </xf>
    <xf numFmtId="49" fontId="55" fillId="0" borderId="4" xfId="41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55" fillId="36" borderId="0" xfId="98" applyNumberFormat="1" applyFill="1" applyProtection="1">
      <alignment/>
      <protection/>
    </xf>
    <xf numFmtId="0" fontId="56" fillId="36" borderId="0" xfId="97" applyNumberFormat="1" applyFill="1" applyProtection="1">
      <alignment/>
      <protection/>
    </xf>
    <xf numFmtId="0" fontId="55" fillId="36" borderId="2" xfId="138" applyNumberFormat="1" applyFill="1" applyProtection="1">
      <alignment horizontal="center" vertical="center" wrapText="1"/>
      <protection/>
    </xf>
    <xf numFmtId="0" fontId="0" fillId="36" borderId="0" xfId="0" applyFill="1" applyAlignment="1" applyProtection="1">
      <alignment/>
      <protection locked="0"/>
    </xf>
    <xf numFmtId="0" fontId="55" fillId="0" borderId="3" xfId="81" applyNumberFormat="1" applyAlignment="1" applyProtection="1">
      <alignment horizontal="right" vertical="top" wrapText="1"/>
      <protection/>
    </xf>
    <xf numFmtId="0" fontId="55" fillId="0" borderId="3" xfId="81" applyNumberFormat="1" applyAlignment="1" applyProtection="1">
      <alignment horizontal="right" wrapText="1"/>
      <protection/>
    </xf>
    <xf numFmtId="0" fontId="58" fillId="36" borderId="0" xfId="134" applyNumberFormat="1" applyFill="1" applyProtection="1">
      <alignment/>
      <protection/>
    </xf>
    <xf numFmtId="172" fontId="86" fillId="0" borderId="2" xfId="42" applyNumberFormat="1" applyFont="1" applyProtection="1">
      <alignment vertical="top" wrapText="1"/>
      <protection/>
    </xf>
    <xf numFmtId="0" fontId="84" fillId="0" borderId="0" xfId="134" applyNumberFormat="1" applyFont="1" applyProtection="1">
      <alignment/>
      <protection/>
    </xf>
    <xf numFmtId="0" fontId="59" fillId="36" borderId="0" xfId="53" applyNumberFormat="1" applyFill="1" applyProtection="1">
      <alignment/>
      <protection/>
    </xf>
    <xf numFmtId="172" fontId="87" fillId="0" borderId="4" xfId="141" applyNumberFormat="1" applyFont="1" applyProtection="1">
      <alignment vertical="top"/>
      <protection/>
    </xf>
    <xf numFmtId="172" fontId="87" fillId="36" borderId="4" xfId="141" applyNumberFormat="1" applyFont="1" applyFill="1" applyProtection="1">
      <alignment vertical="top"/>
      <protection/>
    </xf>
    <xf numFmtId="172" fontId="87" fillId="0" borderId="3" xfId="140" applyNumberFormat="1" applyFont="1" applyProtection="1">
      <alignment vertical="top"/>
      <protection/>
    </xf>
    <xf numFmtId="172" fontId="87" fillId="36" borderId="3" xfId="140" applyNumberFormat="1" applyFont="1" applyFill="1" applyProtection="1">
      <alignment vertical="top"/>
      <protection/>
    </xf>
    <xf numFmtId="172" fontId="87" fillId="0" borderId="2" xfId="139" applyNumberFormat="1" applyFont="1" applyProtection="1">
      <alignment vertical="top"/>
      <protection/>
    </xf>
    <xf numFmtId="172" fontId="87" fillId="36" borderId="2" xfId="139" applyNumberFormat="1" applyFont="1" applyFill="1" applyProtection="1">
      <alignment vertical="top"/>
      <protection/>
    </xf>
    <xf numFmtId="172" fontId="10" fillId="0" borderId="2" xfId="139" applyNumberFormat="1" applyFont="1" applyProtection="1">
      <alignment vertical="top"/>
      <protection/>
    </xf>
    <xf numFmtId="49" fontId="88" fillId="0" borderId="0" xfId="86" applyNumberFormat="1" applyFont="1" applyProtection="1">
      <alignment/>
      <protection/>
    </xf>
    <xf numFmtId="0" fontId="87" fillId="20" borderId="0" xfId="88" applyNumberFormat="1" applyFont="1" applyProtection="1">
      <alignment/>
      <protection/>
    </xf>
    <xf numFmtId="49" fontId="87" fillId="20" borderId="0" xfId="89" applyNumberFormat="1" applyFont="1" applyProtection="1">
      <alignment/>
      <protection/>
    </xf>
    <xf numFmtId="49" fontId="88" fillId="20" borderId="0" xfId="90" applyNumberFormat="1" applyFont="1" applyProtection="1">
      <alignment/>
      <protection/>
    </xf>
    <xf numFmtId="49" fontId="87" fillId="20" borderId="2" xfId="79" applyNumberFormat="1" applyFont="1" applyProtection="1">
      <alignment horizontal="center" vertical="center"/>
      <protection/>
    </xf>
    <xf numFmtId="49" fontId="87" fillId="20" borderId="4" xfId="39" applyNumberFormat="1" applyFont="1" applyProtection="1">
      <alignment horizontal="center" vertical="center" wrapText="1"/>
      <protection/>
    </xf>
    <xf numFmtId="49" fontId="87" fillId="20" borderId="3" xfId="92" applyNumberFormat="1" applyFont="1" applyProtection="1">
      <alignment horizontal="center" vertical="center"/>
      <protection/>
    </xf>
    <xf numFmtId="0" fontId="87" fillId="0" borderId="0" xfId="96" applyNumberFormat="1" applyFont="1" applyProtection="1">
      <alignment horizontal="center"/>
      <protection/>
    </xf>
    <xf numFmtId="49" fontId="87" fillId="20" borderId="0" xfId="87" applyNumberFormat="1" applyFo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88" fillId="0" borderId="0" xfId="97" applyNumberFormat="1" applyFont="1" applyProtection="1">
      <alignment/>
      <protection/>
    </xf>
    <xf numFmtId="49" fontId="87" fillId="0" borderId="0" xfId="118" applyNumberFormat="1" applyFont="1" applyProtection="1">
      <alignment/>
      <protection/>
    </xf>
    <xf numFmtId="0" fontId="87" fillId="0" borderId="0" xfId="98" applyNumberFormat="1" applyFont="1" applyProtection="1">
      <alignment/>
      <protection/>
    </xf>
    <xf numFmtId="49" fontId="87" fillId="0" borderId="4" xfId="41" applyNumberFormat="1" applyFont="1" applyProtection="1">
      <alignment horizontal="center" vertical="top" wrapText="1"/>
      <protection/>
    </xf>
    <xf numFmtId="49" fontId="87" fillId="0" borderId="3" xfId="38" applyNumberFormat="1" applyFont="1" applyProtection="1">
      <alignment horizontal="center" vertical="top" wrapText="1"/>
      <protection/>
    </xf>
    <xf numFmtId="0" fontId="87" fillId="0" borderId="2" xfId="101" applyNumberFormat="1" applyFont="1" applyProtection="1">
      <alignment horizontal="center" vertical="top"/>
      <protection/>
    </xf>
    <xf numFmtId="0" fontId="55" fillId="37" borderId="2" xfId="80" applyNumberFormat="1" applyFill="1" applyProtection="1">
      <alignment horizontal="left" vertical="top" wrapText="1"/>
      <protection/>
    </xf>
    <xf numFmtId="49" fontId="87" fillId="37" borderId="2" xfId="91" applyNumberFormat="1" applyFont="1" applyFill="1" applyProtection="1">
      <alignment horizontal="center" vertical="center" wrapText="1"/>
      <protection/>
    </xf>
    <xf numFmtId="0" fontId="55" fillId="37" borderId="2" xfId="101" applyNumberFormat="1" applyFill="1" applyProtection="1">
      <alignment horizontal="center" vertical="top"/>
      <protection/>
    </xf>
    <xf numFmtId="0" fontId="55" fillId="37" borderId="2" xfId="101" applyNumberFormat="1" applyFill="1" applyAlignment="1" applyProtection="1">
      <alignment horizontal="center" vertical="center"/>
      <protection/>
    </xf>
    <xf numFmtId="0" fontId="87" fillId="37" borderId="2" xfId="101" applyNumberFormat="1" applyFont="1" applyFill="1" applyProtection="1">
      <alignment horizontal="center" vertical="top"/>
      <protection/>
    </xf>
    <xf numFmtId="172" fontId="89" fillId="37" borderId="2" xfId="139" applyNumberFormat="1" applyFont="1" applyFill="1" applyProtection="1">
      <alignment vertical="top"/>
      <protection/>
    </xf>
    <xf numFmtId="172" fontId="55" fillId="37" borderId="2" xfId="42" applyNumberFormat="1" applyFill="1" applyProtection="1">
      <alignment vertical="top" wrapText="1"/>
      <protection/>
    </xf>
    <xf numFmtId="0" fontId="6" fillId="37" borderId="2" xfId="80" applyNumberFormat="1" applyFont="1" applyFill="1" applyProtection="1">
      <alignment horizontal="left" vertical="top" wrapText="1"/>
      <protection/>
    </xf>
    <xf numFmtId="49" fontId="10" fillId="37" borderId="2" xfId="91" applyNumberFormat="1" applyFont="1" applyFill="1" applyProtection="1">
      <alignment horizontal="center" vertical="center" wrapText="1"/>
      <protection/>
    </xf>
    <xf numFmtId="0" fontId="6" fillId="37" borderId="2" xfId="101" applyNumberFormat="1" applyFont="1" applyFill="1" applyProtection="1">
      <alignment horizontal="center" vertical="top"/>
      <protection/>
    </xf>
    <xf numFmtId="0" fontId="6" fillId="37" borderId="2" xfId="101" applyNumberFormat="1" applyFont="1" applyFill="1" applyAlignment="1" applyProtection="1">
      <alignment horizontal="center" vertical="center"/>
      <protection/>
    </xf>
    <xf numFmtId="0" fontId="10" fillId="37" borderId="2" xfId="101" applyNumberFormat="1" applyFont="1" applyFill="1" applyProtection="1">
      <alignment horizontal="center" vertical="top"/>
      <protection/>
    </xf>
    <xf numFmtId="172" fontId="10" fillId="37" borderId="2" xfId="139" applyNumberFormat="1" applyFont="1" applyFill="1" applyProtection="1">
      <alignment vertical="top"/>
      <protection/>
    </xf>
    <xf numFmtId="172" fontId="6" fillId="37" borderId="2" xfId="42" applyNumberFormat="1" applyFont="1" applyFill="1" applyProtection="1">
      <alignment vertical="top" wrapText="1"/>
      <protection/>
    </xf>
    <xf numFmtId="172" fontId="87" fillId="0" borderId="27" xfId="140" applyNumberFormat="1" applyFont="1" applyBorder="1" applyProtection="1">
      <alignment vertical="top"/>
      <protection/>
    </xf>
    <xf numFmtId="172" fontId="87" fillId="0" borderId="28" xfId="141" applyNumberFormat="1" applyFont="1" applyBorder="1" applyProtection="1">
      <alignment vertical="top"/>
      <protection/>
    </xf>
    <xf numFmtId="172" fontId="87" fillId="0" borderId="29" xfId="140" applyNumberFormat="1" applyFont="1" applyBorder="1" applyProtection="1">
      <alignment vertical="top"/>
      <protection/>
    </xf>
    <xf numFmtId="172" fontId="87" fillId="0" borderId="3" xfId="141" applyNumberFormat="1" applyFont="1" applyBorder="1" applyProtection="1">
      <alignment vertical="top"/>
      <protection/>
    </xf>
    <xf numFmtId="172" fontId="10" fillId="36" borderId="3" xfId="140" applyNumberFormat="1" applyFont="1" applyFill="1" applyProtection="1">
      <alignment vertical="top"/>
      <protection/>
    </xf>
    <xf numFmtId="0" fontId="55" fillId="0" borderId="28" xfId="82" applyNumberFormat="1" applyBorder="1" applyProtection="1">
      <alignment horizontal="left" vertical="top" wrapText="1"/>
      <protection/>
    </xf>
    <xf numFmtId="49" fontId="87" fillId="20" borderId="28" xfId="39" applyNumberFormat="1" applyFont="1" applyBorder="1" applyProtection="1">
      <alignment horizontal="center" vertical="center" wrapText="1"/>
      <protection/>
    </xf>
    <xf numFmtId="0" fontId="55" fillId="0" borderId="28" xfId="44" applyNumberFormat="1" applyBorder="1" applyProtection="1">
      <alignment vertical="top" wrapText="1"/>
      <protection/>
    </xf>
    <xf numFmtId="49" fontId="55" fillId="0" borderId="28" xfId="41" applyNumberFormat="1" applyBorder="1" applyProtection="1">
      <alignment horizontal="center" vertical="top" wrapText="1"/>
      <protection/>
    </xf>
    <xf numFmtId="49" fontId="55" fillId="0" borderId="28" xfId="41" applyNumberFormat="1" applyBorder="1" applyAlignment="1" applyProtection="1">
      <alignment horizontal="center" vertical="center" wrapText="1"/>
      <protection/>
    </xf>
    <xf numFmtId="49" fontId="87" fillId="0" borderId="28" xfId="41" applyNumberFormat="1" applyFont="1" applyBorder="1" applyProtection="1">
      <alignment horizontal="center" vertical="top" wrapText="1"/>
      <protection/>
    </xf>
    <xf numFmtId="172" fontId="87" fillId="36" borderId="28" xfId="141" applyNumberFormat="1" applyFont="1" applyFill="1" applyBorder="1" applyProtection="1">
      <alignment vertical="top"/>
      <protection/>
    </xf>
    <xf numFmtId="172" fontId="55" fillId="0" borderId="28" xfId="45" applyNumberFormat="1" applyBorder="1" applyProtection="1">
      <alignment vertical="top" wrapText="1"/>
      <protection/>
    </xf>
    <xf numFmtId="172" fontId="87" fillId="36" borderId="28" xfId="140" applyNumberFormat="1" applyFont="1" applyFill="1" applyBorder="1" applyProtection="1">
      <alignment vertical="top"/>
      <protection/>
    </xf>
    <xf numFmtId="172" fontId="87" fillId="36" borderId="27" xfId="140" applyNumberFormat="1" applyFont="1" applyFill="1" applyBorder="1" applyProtection="1">
      <alignment vertical="top"/>
      <protection/>
    </xf>
    <xf numFmtId="172" fontId="87" fillId="36" borderId="29" xfId="140" applyNumberFormat="1" applyFont="1" applyFill="1" applyBorder="1" applyProtection="1">
      <alignment vertical="top"/>
      <protection/>
    </xf>
    <xf numFmtId="0" fontId="90" fillId="0" borderId="2" xfId="80" applyNumberFormat="1" applyFont="1" applyProtection="1">
      <alignment horizontal="left" vertical="top" wrapText="1"/>
      <protection/>
    </xf>
    <xf numFmtId="49" fontId="91" fillId="20" borderId="2" xfId="91" applyNumberFormat="1" applyFont="1" applyProtection="1">
      <alignment horizontal="center" vertical="center" wrapText="1"/>
      <protection/>
    </xf>
    <xf numFmtId="0" fontId="90" fillId="0" borderId="2" xfId="101" applyNumberFormat="1" applyFont="1" applyProtection="1">
      <alignment horizontal="center" vertical="top"/>
      <protection/>
    </xf>
    <xf numFmtId="0" fontId="90" fillId="0" borderId="2" xfId="101" applyNumberFormat="1" applyFont="1" applyAlignment="1" applyProtection="1">
      <alignment horizontal="center" vertical="center"/>
      <protection/>
    </xf>
    <xf numFmtId="0" fontId="91" fillId="0" borderId="2" xfId="101" applyNumberFormat="1" applyFont="1" applyProtection="1">
      <alignment horizontal="center" vertical="top"/>
      <protection/>
    </xf>
    <xf numFmtId="172" fontId="90" fillId="0" borderId="2" xfId="42" applyNumberFormat="1" applyFont="1" applyProtection="1">
      <alignment vertical="top" wrapText="1"/>
      <protection/>
    </xf>
    <xf numFmtId="0" fontId="92" fillId="0" borderId="0" xfId="134" applyNumberFormat="1" applyFont="1" applyProtection="1">
      <alignment/>
      <protection/>
    </xf>
    <xf numFmtId="0" fontId="92" fillId="0" borderId="0" xfId="0" applyFont="1" applyAlignment="1" applyProtection="1">
      <alignment/>
      <protection locked="0"/>
    </xf>
    <xf numFmtId="0" fontId="55" fillId="13" borderId="2" xfId="80" applyNumberFormat="1" applyFill="1" applyProtection="1">
      <alignment horizontal="left" vertical="top" wrapText="1"/>
      <protection/>
    </xf>
    <xf numFmtId="49" fontId="87" fillId="13" borderId="2" xfId="91" applyNumberFormat="1" applyFont="1" applyFill="1" applyProtection="1">
      <alignment horizontal="center" vertical="center" wrapText="1"/>
      <protection/>
    </xf>
    <xf numFmtId="0" fontId="55" fillId="13" borderId="2" xfId="101" applyNumberFormat="1" applyFill="1" applyProtection="1">
      <alignment horizontal="center" vertical="top"/>
      <protection/>
    </xf>
    <xf numFmtId="0" fontId="55" fillId="13" borderId="2" xfId="101" applyNumberFormat="1" applyFill="1" applyAlignment="1" applyProtection="1">
      <alignment horizontal="center" vertical="center"/>
      <protection/>
    </xf>
    <xf numFmtId="0" fontId="87" fillId="13" borderId="2" xfId="101" applyNumberFormat="1" applyFont="1" applyFill="1" applyProtection="1">
      <alignment horizontal="center" vertical="top"/>
      <protection/>
    </xf>
    <xf numFmtId="172" fontId="10" fillId="13" borderId="2" xfId="139" applyNumberFormat="1" applyFont="1" applyFill="1" applyProtection="1">
      <alignment vertical="top"/>
      <protection/>
    </xf>
    <xf numFmtId="172" fontId="89" fillId="13" borderId="2" xfId="139" applyNumberFormat="1" applyFont="1" applyFill="1" applyProtection="1">
      <alignment vertical="top"/>
      <protection/>
    </xf>
    <xf numFmtId="172" fontId="93" fillId="13" borderId="2" xfId="139" applyNumberFormat="1" applyFont="1" applyFill="1" applyProtection="1">
      <alignment vertical="top"/>
      <protection/>
    </xf>
    <xf numFmtId="0" fontId="6" fillId="13" borderId="2" xfId="80" applyNumberFormat="1" applyFont="1" applyFill="1" applyProtection="1">
      <alignment horizontal="left" vertical="top" wrapText="1"/>
      <protection/>
    </xf>
    <xf numFmtId="49" fontId="10" fillId="13" borderId="2" xfId="91" applyNumberFormat="1" applyFont="1" applyFill="1" applyProtection="1">
      <alignment horizontal="center" vertical="center" wrapText="1"/>
      <protection/>
    </xf>
    <xf numFmtId="0" fontId="6" fillId="13" borderId="2" xfId="101" applyNumberFormat="1" applyFont="1" applyFill="1" applyProtection="1">
      <alignment horizontal="center" vertical="top"/>
      <protection/>
    </xf>
    <xf numFmtId="0" fontId="6" fillId="13" borderId="2" xfId="101" applyNumberFormat="1" applyFont="1" applyFill="1" applyAlignment="1" applyProtection="1">
      <alignment horizontal="center" vertical="center"/>
      <protection/>
    </xf>
    <xf numFmtId="0" fontId="10" fillId="13" borderId="2" xfId="101" applyNumberFormat="1" applyFont="1" applyFill="1" applyProtection="1">
      <alignment horizontal="center" vertical="top"/>
      <protection/>
    </xf>
    <xf numFmtId="0" fontId="67" fillId="11" borderId="3" xfId="81" applyNumberFormat="1" applyFont="1" applyFill="1" applyProtection="1">
      <alignment horizontal="left" vertical="top" wrapText="1"/>
      <protection/>
    </xf>
    <xf numFmtId="49" fontId="94" fillId="11" borderId="3" xfId="92" applyNumberFormat="1" applyFont="1" applyFill="1" applyProtection="1">
      <alignment horizontal="center" vertical="center"/>
      <protection/>
    </xf>
    <xf numFmtId="0" fontId="67" fillId="11" borderId="3" xfId="78" applyNumberFormat="1" applyFont="1" applyFill="1" applyProtection="1">
      <alignment vertical="top" wrapText="1"/>
      <protection/>
    </xf>
    <xf numFmtId="49" fontId="67" fillId="11" borderId="3" xfId="38" applyNumberFormat="1" applyFont="1" applyFill="1" applyProtection="1">
      <alignment horizontal="center" vertical="top" wrapText="1"/>
      <protection/>
    </xf>
    <xf numFmtId="49" fontId="67" fillId="11" borderId="3" xfId="106" applyNumberFormat="1" applyFont="1" applyFill="1" applyAlignment="1" applyProtection="1">
      <alignment horizontal="center" vertical="center"/>
      <protection/>
    </xf>
    <xf numFmtId="49" fontId="94" fillId="11" borderId="3" xfId="38" applyNumberFormat="1" applyFont="1" applyFill="1" applyProtection="1">
      <alignment horizontal="center" vertical="top" wrapText="1"/>
      <protection/>
    </xf>
    <xf numFmtId="172" fontId="94" fillId="11" borderId="3" xfId="140" applyNumberFormat="1" applyFont="1" applyFill="1" applyProtection="1">
      <alignment vertical="top"/>
      <protection/>
    </xf>
    <xf numFmtId="0" fontId="12" fillId="11" borderId="3" xfId="81" applyNumberFormat="1" applyFont="1" applyFill="1" applyProtection="1">
      <alignment horizontal="left" vertical="top" wrapText="1"/>
      <protection/>
    </xf>
    <xf numFmtId="49" fontId="13" fillId="11" borderId="3" xfId="92" applyNumberFormat="1" applyFont="1" applyFill="1" applyProtection="1">
      <alignment horizontal="center" vertical="center"/>
      <protection/>
    </xf>
    <xf numFmtId="0" fontId="12" fillId="11" borderId="3" xfId="78" applyNumberFormat="1" applyFont="1" applyFill="1" applyProtection="1">
      <alignment vertical="top" wrapText="1"/>
      <protection/>
    </xf>
    <xf numFmtId="49" fontId="12" fillId="11" borderId="3" xfId="38" applyNumberFormat="1" applyFont="1" applyFill="1" applyProtection="1">
      <alignment horizontal="center" vertical="top" wrapText="1"/>
      <protection/>
    </xf>
    <xf numFmtId="49" fontId="12" fillId="11" borderId="3" xfId="106" applyNumberFormat="1" applyFont="1" applyFill="1" applyAlignment="1" applyProtection="1">
      <alignment horizontal="center" vertical="center"/>
      <protection/>
    </xf>
    <xf numFmtId="49" fontId="13" fillId="11" borderId="3" xfId="38" applyNumberFormat="1" applyFont="1" applyFill="1" applyProtection="1">
      <alignment horizontal="center" vertical="top" wrapText="1"/>
      <protection/>
    </xf>
    <xf numFmtId="172" fontId="13" fillId="11" borderId="3" xfId="140" applyNumberFormat="1" applyFont="1" applyFill="1" applyProtection="1">
      <alignment vertical="top"/>
      <protection/>
    </xf>
    <xf numFmtId="172" fontId="55" fillId="0" borderId="3" xfId="45" applyNumberFormat="1" applyBorder="1" applyProtection="1">
      <alignment vertical="top" wrapText="1"/>
      <protection/>
    </xf>
    <xf numFmtId="172" fontId="55" fillId="0" borderId="27" xfId="43" applyNumberFormat="1" applyBorder="1" applyProtection="1">
      <alignment vertical="top" wrapText="1"/>
      <protection/>
    </xf>
    <xf numFmtId="0" fontId="12" fillId="11" borderId="3" xfId="81" applyNumberFormat="1" applyFont="1" applyFill="1" applyAlignment="1" applyProtection="1">
      <alignment horizontal="left" vertical="top" wrapText="1"/>
      <protection/>
    </xf>
    <xf numFmtId="172" fontId="67" fillId="11" borderId="3" xfId="43" applyNumberFormat="1" applyFont="1" applyFill="1" applyProtection="1">
      <alignment vertical="top" wrapText="1"/>
      <protection/>
    </xf>
    <xf numFmtId="0" fontId="56" fillId="0" borderId="0" xfId="97" applyNumberFormat="1" applyFill="1" applyProtection="1">
      <alignment/>
      <protection/>
    </xf>
    <xf numFmtId="0" fontId="55" fillId="0" borderId="0" xfId="98" applyNumberFormat="1" applyFill="1" applyProtection="1">
      <alignment/>
      <protection/>
    </xf>
    <xf numFmtId="0" fontId="55" fillId="0" borderId="2" xfId="138" applyNumberFormat="1" applyFill="1" applyProtection="1">
      <alignment horizontal="center" vertical="center" wrapText="1"/>
      <protection/>
    </xf>
    <xf numFmtId="172" fontId="10" fillId="0" borderId="2" xfId="139" applyNumberFormat="1" applyFont="1" applyFill="1" applyProtection="1">
      <alignment vertical="top"/>
      <protection/>
    </xf>
    <xf numFmtId="172" fontId="87" fillId="0" borderId="4" xfId="141" applyNumberFormat="1" applyFont="1" applyFill="1" applyProtection="1">
      <alignment vertical="top"/>
      <protection/>
    </xf>
    <xf numFmtId="172" fontId="87" fillId="0" borderId="3" xfId="140" applyNumberFormat="1" applyFont="1" applyFill="1" applyProtection="1">
      <alignment vertical="top"/>
      <protection/>
    </xf>
    <xf numFmtId="172" fontId="87" fillId="0" borderId="27" xfId="140" applyNumberFormat="1" applyFont="1" applyFill="1" applyBorder="1" applyProtection="1">
      <alignment vertical="top"/>
      <protection/>
    </xf>
    <xf numFmtId="172" fontId="93" fillId="0" borderId="2" xfId="139" applyNumberFormat="1" applyFont="1" applyFill="1" applyProtection="1">
      <alignment vertical="top"/>
      <protection/>
    </xf>
    <xf numFmtId="172" fontId="87" fillId="0" borderId="2" xfId="139" applyNumberFormat="1" applyFont="1" applyFill="1" applyProtection="1">
      <alignment vertical="top"/>
      <protection/>
    </xf>
    <xf numFmtId="172" fontId="87" fillId="0" borderId="28" xfId="141" applyNumberFormat="1" applyFont="1" applyFill="1" applyBorder="1" applyProtection="1">
      <alignment vertical="top"/>
      <protection/>
    </xf>
    <xf numFmtId="0" fontId="0" fillId="0" borderId="0" xfId="0" applyFill="1" applyAlignment="1" applyProtection="1">
      <alignment/>
      <protection locked="0"/>
    </xf>
    <xf numFmtId="0" fontId="61" fillId="0" borderId="0" xfId="143" applyNumberFormat="1" applyFill="1" applyProtection="1">
      <alignment horizontal="right" vertical="top"/>
      <protection/>
    </xf>
    <xf numFmtId="0" fontId="56" fillId="0" borderId="0" xfId="129" applyNumberFormat="1" applyFill="1" applyProtection="1">
      <alignment wrapText="1"/>
      <protection/>
    </xf>
    <xf numFmtId="0" fontId="58" fillId="0" borderId="0" xfId="134" applyNumberFormat="1" applyFill="1" applyProtection="1">
      <alignment/>
      <protection/>
    </xf>
    <xf numFmtId="0" fontId="61" fillId="0" borderId="0" xfId="144" applyNumberFormat="1" applyFill="1" applyProtection="1">
      <alignment vertical="top"/>
      <protection/>
    </xf>
    <xf numFmtId="0" fontId="59" fillId="0" borderId="0" xfId="53" applyNumberFormat="1" applyFill="1" applyProtection="1">
      <alignment/>
      <protection/>
    </xf>
    <xf numFmtId="0" fontId="6" fillId="0" borderId="2" xfId="138" applyNumberFormat="1" applyFont="1" applyFill="1" applyProtection="1">
      <alignment horizontal="center" vertical="center" wrapText="1"/>
      <protection/>
    </xf>
    <xf numFmtId="172" fontId="87" fillId="0" borderId="3" xfId="140" applyNumberFormat="1" applyFont="1" applyBorder="1" applyProtection="1">
      <alignment vertical="top"/>
      <protection/>
    </xf>
    <xf numFmtId="49" fontId="87" fillId="37" borderId="7" xfId="91" applyNumberFormat="1" applyFont="1" applyFill="1" applyBorder="1" applyProtection="1">
      <alignment horizontal="center" vertical="center" wrapText="1"/>
      <protection/>
    </xf>
    <xf numFmtId="0" fontId="55" fillId="13" borderId="30" xfId="101" applyNumberFormat="1" applyFill="1" applyBorder="1" applyProtection="1">
      <alignment horizontal="center" vertical="top"/>
      <protection/>
    </xf>
    <xf numFmtId="0" fontId="55" fillId="37" borderId="19" xfId="78" applyNumberFormat="1" applyFill="1" applyBorder="1" applyProtection="1">
      <alignment vertical="top" wrapText="1"/>
      <protection/>
    </xf>
    <xf numFmtId="49" fontId="55" fillId="37" borderId="19" xfId="38" applyNumberFormat="1" applyFill="1" applyBorder="1" applyProtection="1">
      <alignment horizontal="center" vertical="top" wrapText="1"/>
      <protection/>
    </xf>
    <xf numFmtId="0" fontId="55" fillId="37" borderId="9" xfId="101" applyNumberFormat="1" applyFill="1" applyBorder="1" applyProtection="1">
      <alignment horizontal="center" vertical="top"/>
      <protection/>
    </xf>
    <xf numFmtId="0" fontId="6" fillId="36" borderId="2" xfId="138" applyNumberFormat="1" applyFont="1" applyFill="1" applyProtection="1">
      <alignment horizontal="center" vertical="center" wrapText="1"/>
      <protection/>
    </xf>
    <xf numFmtId="172" fontId="10" fillId="36" borderId="2" xfId="139" applyNumberFormat="1" applyFont="1" applyFill="1" applyProtection="1">
      <alignment vertical="top"/>
      <protection/>
    </xf>
    <xf numFmtId="172" fontId="89" fillId="36" borderId="2" xfId="139" applyNumberFormat="1" applyFont="1" applyFill="1" applyProtection="1">
      <alignment vertical="top"/>
      <protection/>
    </xf>
    <xf numFmtId="172" fontId="10" fillId="11" borderId="3" xfId="140" applyNumberFormat="1" applyFont="1" applyFill="1" applyProtection="1">
      <alignment vertical="top"/>
      <protection/>
    </xf>
    <xf numFmtId="172" fontId="10" fillId="0" borderId="3" xfId="140" applyNumberFormat="1" applyFont="1" applyFill="1" applyProtection="1">
      <alignment vertical="top"/>
      <protection/>
    </xf>
    <xf numFmtId="172" fontId="10" fillId="0" borderId="4" xfId="141" applyNumberFormat="1" applyFont="1" applyFill="1" applyProtection="1">
      <alignment vertical="top"/>
      <protection/>
    </xf>
    <xf numFmtId="172" fontId="10" fillId="0" borderId="27" xfId="140" applyNumberFormat="1" applyFont="1" applyFill="1" applyBorder="1" applyProtection="1">
      <alignment vertical="top"/>
      <protection/>
    </xf>
    <xf numFmtId="172" fontId="10" fillId="0" borderId="28" xfId="141" applyNumberFormat="1" applyFont="1" applyFill="1" applyBorder="1" applyProtection="1">
      <alignment vertical="top"/>
      <protection/>
    </xf>
    <xf numFmtId="0" fontId="6" fillId="0" borderId="0" xfId="98" applyNumberFormat="1" applyFont="1" applyFill="1" applyProtection="1">
      <alignment/>
      <protection/>
    </xf>
    <xf numFmtId="172" fontId="10" fillId="36" borderId="4" xfId="141" applyNumberFormat="1" applyFont="1" applyFill="1" applyProtection="1">
      <alignment vertical="top"/>
      <protection/>
    </xf>
    <xf numFmtId="172" fontId="10" fillId="36" borderId="27" xfId="140" applyNumberFormat="1" applyFont="1" applyFill="1" applyBorder="1" applyProtection="1">
      <alignment vertical="top"/>
      <protection/>
    </xf>
    <xf numFmtId="172" fontId="10" fillId="36" borderId="28" xfId="141" applyNumberFormat="1" applyFont="1" applyFill="1" applyBorder="1" applyProtection="1">
      <alignment vertical="top"/>
      <protection/>
    </xf>
    <xf numFmtId="0" fontId="6" fillId="36" borderId="0" xfId="98" applyNumberFormat="1" applyFont="1" applyFill="1" applyProtection="1">
      <alignment/>
      <protection/>
    </xf>
    <xf numFmtId="0" fontId="15" fillId="36" borderId="0" xfId="97" applyNumberFormat="1" applyFont="1" applyFill="1" applyProtection="1">
      <alignment/>
      <protection/>
    </xf>
    <xf numFmtId="0" fontId="55" fillId="0" borderId="0" xfId="96" applyNumberFormat="1" applyProtection="1">
      <alignment horizontal="center"/>
      <protection/>
    </xf>
    <xf numFmtId="0" fontId="55" fillId="0" borderId="2" xfId="100" applyNumberFormat="1" applyProtection="1">
      <alignment horizontal="center" vertical="center"/>
      <protection/>
    </xf>
    <xf numFmtId="0" fontId="55" fillId="0" borderId="0" xfId="84" applyNumberFormat="1" applyProtection="1">
      <alignment horizontal="left"/>
      <protection/>
    </xf>
    <xf numFmtId="49" fontId="55" fillId="0" borderId="0" xfId="113" applyNumberFormat="1" applyProtection="1">
      <alignment horizontal="center"/>
      <protection/>
    </xf>
    <xf numFmtId="0" fontId="55" fillId="0" borderId="2" xfId="138" applyNumberFormat="1" applyProtection="1">
      <alignment horizontal="center" vertical="center" wrapText="1"/>
      <protection/>
    </xf>
    <xf numFmtId="49" fontId="87" fillId="20" borderId="2" xfId="91" applyNumberFormat="1" applyFont="1" applyProtection="1">
      <alignment horizontal="center" vertical="center" wrapText="1"/>
      <protection/>
    </xf>
    <xf numFmtId="0" fontId="10" fillId="7" borderId="31" xfId="0" applyFont="1" applyFill="1" applyBorder="1" applyAlignment="1">
      <alignment horizontal="center" vertical="center" wrapText="1"/>
    </xf>
    <xf numFmtId="0" fontId="88" fillId="0" borderId="0" xfId="97" applyNumberFormat="1" applyFont="1" applyAlignment="1" applyProtection="1">
      <alignment vertical="top"/>
      <protection/>
    </xf>
    <xf numFmtId="0" fontId="87" fillId="0" borderId="0" xfId="98" applyNumberFormat="1" applyFont="1" applyAlignment="1" applyProtection="1">
      <alignment vertical="top"/>
      <protection/>
    </xf>
    <xf numFmtId="0" fontId="91" fillId="0" borderId="2" xfId="101" applyNumberFormat="1" applyFont="1" applyAlignment="1" applyProtection="1">
      <alignment horizontal="center" vertical="top"/>
      <protection/>
    </xf>
    <xf numFmtId="0" fontId="10" fillId="37" borderId="2" xfId="101" applyNumberFormat="1" applyFont="1" applyFill="1" applyAlignment="1" applyProtection="1">
      <alignment horizontal="center" vertical="top"/>
      <protection/>
    </xf>
    <xf numFmtId="0" fontId="10" fillId="13" borderId="2" xfId="101" applyNumberFormat="1" applyFont="1" applyFill="1" applyAlignment="1" applyProtection="1">
      <alignment horizontal="center" vertical="top"/>
      <protection/>
    </xf>
    <xf numFmtId="49" fontId="87" fillId="0" borderId="4" xfId="41" applyNumberFormat="1" applyFont="1" applyAlignment="1" applyProtection="1">
      <alignment horizontal="center" vertical="top" wrapText="1"/>
      <protection/>
    </xf>
    <xf numFmtId="49" fontId="87" fillId="0" borderId="3" xfId="38" applyNumberFormat="1" applyFont="1" applyAlignment="1" applyProtection="1">
      <alignment horizontal="center" vertical="top" wrapText="1"/>
      <protection/>
    </xf>
    <xf numFmtId="0" fontId="10" fillId="7" borderId="31" xfId="0" applyFont="1" applyFill="1" applyBorder="1" applyAlignment="1">
      <alignment horizontal="center" vertical="top" wrapText="1"/>
    </xf>
    <xf numFmtId="49" fontId="13" fillId="11" borderId="3" xfId="38" applyNumberFormat="1" applyFont="1" applyFill="1" applyAlignment="1" applyProtection="1">
      <alignment horizontal="center" vertical="top" wrapText="1"/>
      <protection/>
    </xf>
    <xf numFmtId="49" fontId="94" fillId="11" borderId="3" xfId="38" applyNumberFormat="1" applyFont="1" applyFill="1" applyAlignment="1" applyProtection="1">
      <alignment horizontal="center" vertical="top" wrapText="1"/>
      <protection/>
    </xf>
    <xf numFmtId="0" fontId="87" fillId="37" borderId="2" xfId="101" applyNumberFormat="1" applyFont="1" applyFill="1" applyAlignment="1" applyProtection="1">
      <alignment horizontal="center" vertical="top"/>
      <protection/>
    </xf>
    <xf numFmtId="0" fontId="87" fillId="13" borderId="2" xfId="101" applyNumberFormat="1" applyFont="1" applyFill="1" applyAlignment="1" applyProtection="1">
      <alignment horizontal="center" vertical="top"/>
      <protection/>
    </xf>
    <xf numFmtId="0" fontId="87" fillId="0" borderId="2" xfId="101" applyNumberFormat="1" applyFont="1" applyAlignment="1" applyProtection="1">
      <alignment horizontal="center" vertical="top"/>
      <protection/>
    </xf>
    <xf numFmtId="49" fontId="87" fillId="0" borderId="28" xfId="41" applyNumberFormat="1" applyFont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 vertical="top"/>
      <protection locked="0"/>
    </xf>
    <xf numFmtId="0" fontId="58" fillId="37" borderId="0" xfId="134" applyNumberFormat="1" applyFill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13" fillId="37" borderId="31" xfId="0" applyFont="1" applyFill="1" applyBorder="1" applyAlignment="1">
      <alignment horizontal="center" vertical="top" wrapText="1"/>
    </xf>
    <xf numFmtId="172" fontId="55" fillId="11" borderId="3" xfId="43" applyNumberFormat="1" applyFill="1" applyProtection="1">
      <alignment vertical="top" wrapText="1"/>
      <protection/>
    </xf>
    <xf numFmtId="0" fontId="58" fillId="11" borderId="0" xfId="134" applyNumberFormat="1" applyFill="1" applyProtection="1">
      <alignment/>
      <protection/>
    </xf>
    <xf numFmtId="0" fontId="0" fillId="11" borderId="0" xfId="0" applyFill="1" applyAlignment="1" applyProtection="1">
      <alignment/>
      <protection locked="0"/>
    </xf>
    <xf numFmtId="0" fontId="95" fillId="11" borderId="0" xfId="134" applyNumberFormat="1" applyFont="1" applyFill="1" applyProtection="1">
      <alignment/>
      <protection/>
    </xf>
    <xf numFmtId="0" fontId="14" fillId="11" borderId="0" xfId="0" applyFont="1" applyFill="1" applyAlignment="1" applyProtection="1">
      <alignment/>
      <protection locked="0"/>
    </xf>
    <xf numFmtId="0" fontId="15" fillId="0" borderId="0" xfId="97" applyNumberFormat="1" applyFont="1" applyProtection="1">
      <alignment/>
      <protection/>
    </xf>
    <xf numFmtId="0" fontId="6" fillId="0" borderId="0" xfId="98" applyNumberFormat="1" applyFont="1" applyProtection="1">
      <alignment/>
      <protection/>
    </xf>
    <xf numFmtId="0" fontId="6" fillId="0" borderId="2" xfId="138" applyNumberFormat="1" applyFont="1" applyProtection="1">
      <alignment horizontal="center" vertical="center" wrapText="1"/>
      <protection/>
    </xf>
    <xf numFmtId="172" fontId="13" fillId="0" borderId="2" xfId="139" applyNumberFormat="1" applyFont="1" applyProtection="1">
      <alignment vertical="top"/>
      <protection/>
    </xf>
    <xf numFmtId="172" fontId="10" fillId="0" borderId="4" xfId="141" applyNumberFormat="1" applyFont="1" applyProtection="1">
      <alignment vertical="top"/>
      <protection/>
    </xf>
    <xf numFmtId="172" fontId="10" fillId="0" borderId="3" xfId="140" applyNumberFormat="1" applyFont="1" applyProtection="1">
      <alignment vertical="top"/>
      <protection/>
    </xf>
    <xf numFmtId="172" fontId="10" fillId="0" borderId="27" xfId="140" applyNumberFormat="1" applyFont="1" applyBorder="1" applyProtection="1">
      <alignment vertical="top"/>
      <protection/>
    </xf>
    <xf numFmtId="172" fontId="10" fillId="0" borderId="28" xfId="141" applyNumberFormat="1" applyFont="1" applyBorder="1" applyProtection="1">
      <alignment vertical="top"/>
      <protection/>
    </xf>
    <xf numFmtId="172" fontId="10" fillId="0" borderId="3" xfId="141" applyNumberFormat="1" applyFont="1" applyBorder="1" applyProtection="1">
      <alignment vertical="top"/>
      <protection/>
    </xf>
    <xf numFmtId="172" fontId="10" fillId="0" borderId="29" xfId="140" applyNumberFormat="1" applyFont="1" applyBorder="1" applyProtection="1">
      <alignment vertical="top"/>
      <protection/>
    </xf>
    <xf numFmtId="172" fontId="10" fillId="0" borderId="3" xfId="140" applyNumberFormat="1" applyFont="1" applyBorder="1" applyProtection="1">
      <alignment vertical="top"/>
      <protection/>
    </xf>
    <xf numFmtId="0" fontId="0" fillId="0" borderId="0" xfId="0" applyFont="1" applyAlignment="1" applyProtection="1">
      <alignment/>
      <protection locked="0"/>
    </xf>
    <xf numFmtId="0" fontId="16" fillId="36" borderId="0" xfId="143" applyNumberFormat="1" applyFont="1" applyFill="1" applyProtection="1">
      <alignment horizontal="right" vertical="top"/>
      <protection/>
    </xf>
    <xf numFmtId="0" fontId="16" fillId="36" borderId="0" xfId="144" applyNumberFormat="1" applyFont="1" applyFill="1" applyProtection="1">
      <alignment vertical="top"/>
      <protection/>
    </xf>
    <xf numFmtId="172" fontId="10" fillId="36" borderId="28" xfId="140" applyNumberFormat="1" applyFont="1" applyFill="1" applyBorder="1" applyProtection="1">
      <alignment vertical="top"/>
      <protection/>
    </xf>
    <xf numFmtId="172" fontId="10" fillId="36" borderId="29" xfId="140" applyNumberFormat="1" applyFont="1" applyFill="1" applyBorder="1" applyProtection="1">
      <alignment vertical="top"/>
      <protection/>
    </xf>
    <xf numFmtId="0" fontId="0" fillId="36" borderId="0" xfId="0" applyFont="1" applyFill="1" applyAlignment="1" applyProtection="1">
      <alignment/>
      <protection locked="0"/>
    </xf>
    <xf numFmtId="0" fontId="15" fillId="0" borderId="0" xfId="71" applyNumberFormat="1" applyFont="1" applyFill="1" applyProtection="1">
      <alignment vertical="top"/>
      <protection/>
    </xf>
    <xf numFmtId="0" fontId="6" fillId="0" borderId="0" xfId="125" applyNumberFormat="1" applyFont="1" applyFill="1" applyProtection="1">
      <alignment wrapText="1"/>
      <protection/>
    </xf>
    <xf numFmtId="0" fontId="6" fillId="0" borderId="0" xfId="73" applyNumberFormat="1" applyFont="1" applyFill="1" applyProtection="1">
      <alignment vertical="top"/>
      <protection/>
    </xf>
    <xf numFmtId="0" fontId="15" fillId="0" borderId="0" xfId="97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0" fillId="7" borderId="31" xfId="0" applyNumberFormat="1" applyFont="1" applyFill="1" applyBorder="1" applyAlignment="1">
      <alignment horizontal="center" vertical="center" wrapText="1"/>
    </xf>
    <xf numFmtId="0" fontId="16" fillId="0" borderId="0" xfId="143" applyNumberFormat="1" applyFont="1" applyProtection="1">
      <alignment horizontal="right" vertical="top"/>
      <protection/>
    </xf>
    <xf numFmtId="0" fontId="16" fillId="0" borderId="0" xfId="144" applyNumberFormat="1" applyFont="1" applyProtection="1">
      <alignment vertical="top"/>
      <protection/>
    </xf>
    <xf numFmtId="0" fontId="0" fillId="36" borderId="0" xfId="134" applyNumberFormat="1" applyFont="1" applyFill="1" applyProtection="1">
      <alignment/>
      <protection/>
    </xf>
    <xf numFmtId="0" fontId="8" fillId="36" borderId="0" xfId="53" applyNumberFormat="1" applyFont="1" applyFill="1" applyProtection="1">
      <alignment/>
      <protection/>
    </xf>
    <xf numFmtId="172" fontId="6" fillId="13" borderId="2" xfId="42" applyNumberFormat="1" applyFont="1" applyFill="1" applyProtection="1">
      <alignment vertical="top" wrapText="1"/>
      <protection/>
    </xf>
    <xf numFmtId="0" fontId="84" fillId="13" borderId="0" xfId="134" applyNumberFormat="1" applyFont="1" applyFill="1" applyProtection="1">
      <alignment/>
      <protection/>
    </xf>
    <xf numFmtId="0" fontId="84" fillId="13" borderId="0" xfId="0" applyFont="1" applyFill="1" applyAlignment="1" applyProtection="1">
      <alignment/>
      <protection locked="0"/>
    </xf>
    <xf numFmtId="0" fontId="6" fillId="0" borderId="0" xfId="123" applyNumberFormat="1" applyFont="1" applyFill="1" applyProtection="1">
      <alignment horizontal="center" wrapText="1"/>
      <protection/>
    </xf>
    <xf numFmtId="0" fontId="6" fillId="0" borderId="0" xfId="127" applyNumberFormat="1" applyFont="1" applyFill="1" applyProtection="1">
      <alignment horizontal="center" vertical="center"/>
      <protection/>
    </xf>
    <xf numFmtId="0" fontId="6" fillId="0" borderId="0" xfId="126" applyNumberFormat="1" applyFont="1" applyFill="1" applyProtection="1">
      <alignment horizontal="left" wrapText="1"/>
      <protection/>
    </xf>
    <xf numFmtId="49" fontId="6" fillId="0" borderId="0" xfId="118" applyNumberFormat="1" applyFont="1" applyFill="1" applyProtection="1">
      <alignment/>
      <protection/>
    </xf>
    <xf numFmtId="49" fontId="6" fillId="0" borderId="0" xfId="113" applyNumberFormat="1" applyFont="1" applyFill="1" applyProtection="1">
      <alignment horizontal="center"/>
      <protection/>
    </xf>
    <xf numFmtId="49" fontId="15" fillId="0" borderId="0" xfId="86" applyNumberFormat="1" applyFont="1" applyFill="1" applyProtection="1">
      <alignment/>
      <protection/>
    </xf>
    <xf numFmtId="0" fontId="16" fillId="0" borderId="0" xfId="143" applyNumberFormat="1" applyFont="1" applyFill="1" applyProtection="1">
      <alignment horizontal="right" vertical="top"/>
      <protection/>
    </xf>
    <xf numFmtId="0" fontId="16" fillId="0" borderId="0" xfId="144" applyNumberFormat="1" applyFont="1" applyFill="1" applyProtection="1">
      <alignment vertical="top"/>
      <protection/>
    </xf>
    <xf numFmtId="0" fontId="84" fillId="37" borderId="0" xfId="134" applyNumberFormat="1" applyFont="1" applyFill="1" applyProtection="1">
      <alignment/>
      <protection/>
    </xf>
    <xf numFmtId="0" fontId="84" fillId="37" borderId="0" xfId="0" applyFont="1" applyFill="1" applyAlignment="1" applyProtection="1">
      <alignment/>
      <protection locked="0"/>
    </xf>
    <xf numFmtId="0" fontId="55" fillId="0" borderId="0" xfId="82" applyNumberFormat="1" applyBorder="1" applyProtection="1">
      <alignment horizontal="left" vertical="top" wrapText="1"/>
      <protection/>
    </xf>
    <xf numFmtId="49" fontId="87" fillId="20" borderId="0" xfId="39" applyNumberFormat="1" applyFont="1" applyBorder="1" applyProtection="1">
      <alignment horizontal="center" vertical="center" wrapText="1"/>
      <protection/>
    </xf>
    <xf numFmtId="0" fontId="55" fillId="0" borderId="0" xfId="44" applyNumberFormat="1" applyBorder="1" applyProtection="1">
      <alignment vertical="top" wrapText="1"/>
      <protection/>
    </xf>
    <xf numFmtId="49" fontId="55" fillId="0" borderId="0" xfId="41" applyNumberFormat="1" applyBorder="1" applyProtection="1">
      <alignment horizontal="center" vertical="top" wrapText="1"/>
      <protection/>
    </xf>
    <xf numFmtId="49" fontId="55" fillId="0" borderId="0" xfId="41" applyNumberFormat="1" applyBorder="1" applyAlignment="1" applyProtection="1">
      <alignment horizontal="center" vertical="center" wrapText="1"/>
      <protection/>
    </xf>
    <xf numFmtId="49" fontId="87" fillId="0" borderId="0" xfId="41" applyNumberFormat="1" applyFont="1" applyBorder="1" applyProtection="1">
      <alignment horizontal="center" vertical="top" wrapText="1"/>
      <protection/>
    </xf>
    <xf numFmtId="49" fontId="87" fillId="0" borderId="0" xfId="41" applyNumberFormat="1" applyFont="1" applyBorder="1" applyAlignment="1" applyProtection="1">
      <alignment horizontal="center" vertical="top" wrapText="1"/>
      <protection/>
    </xf>
    <xf numFmtId="172" fontId="10" fillId="0" borderId="0" xfId="141" applyNumberFormat="1" applyFont="1" applyBorder="1" applyProtection="1">
      <alignment vertical="top"/>
      <protection/>
    </xf>
    <xf numFmtId="172" fontId="10" fillId="0" borderId="0" xfId="141" applyNumberFormat="1" applyFont="1" applyFill="1" applyBorder="1" applyProtection="1">
      <alignment vertical="top"/>
      <protection/>
    </xf>
    <xf numFmtId="172" fontId="87" fillId="0" borderId="0" xfId="141" applyNumberFormat="1" applyFont="1" applyBorder="1" applyProtection="1">
      <alignment vertical="top"/>
      <protection/>
    </xf>
    <xf numFmtId="172" fontId="10" fillId="36" borderId="0" xfId="141" applyNumberFormat="1" applyFont="1" applyFill="1" applyBorder="1" applyProtection="1">
      <alignment vertical="top"/>
      <protection/>
    </xf>
    <xf numFmtId="172" fontId="87" fillId="0" borderId="0" xfId="141" applyNumberFormat="1" applyFont="1" applyFill="1" applyBorder="1" applyProtection="1">
      <alignment vertical="top"/>
      <protection/>
    </xf>
    <xf numFmtId="172" fontId="87" fillId="36" borderId="0" xfId="141" applyNumberFormat="1" applyFont="1" applyFill="1" applyBorder="1" applyProtection="1">
      <alignment vertical="top"/>
      <protection/>
    </xf>
    <xf numFmtId="172" fontId="55" fillId="0" borderId="0" xfId="45" applyNumberFormat="1" applyBorder="1" applyProtection="1">
      <alignment vertical="top" wrapText="1"/>
      <protection/>
    </xf>
    <xf numFmtId="0" fontId="55" fillId="0" borderId="0" xfId="96" applyNumberFormat="1" applyAlignment="1" applyProtection="1">
      <alignment horizontal="left"/>
      <protection/>
    </xf>
    <xf numFmtId="49" fontId="55" fillId="20" borderId="0" xfId="87" applyNumberFormat="1" applyAlignment="1" applyProtection="1">
      <alignment horizontal="left"/>
      <protection/>
    </xf>
    <xf numFmtId="0" fontId="55" fillId="0" borderId="0" xfId="84" applyAlignment="1" applyProtection="1">
      <alignment/>
      <protection locked="0"/>
    </xf>
    <xf numFmtId="0" fontId="55" fillId="0" borderId="0" xfId="84" applyNumberFormat="1" applyAlignment="1" applyProtection="1">
      <alignment horizontal="right"/>
      <protection/>
    </xf>
    <xf numFmtId="0" fontId="55" fillId="0" borderId="0" xfId="96" applyNumberFormat="1" applyAlignment="1" applyProtection="1">
      <alignment/>
      <protection/>
    </xf>
    <xf numFmtId="0" fontId="55" fillId="0" borderId="0" xfId="96" applyAlignment="1" applyProtection="1">
      <alignment/>
      <protection locked="0"/>
    </xf>
    <xf numFmtId="0" fontId="10" fillId="7" borderId="32" xfId="0" applyFont="1" applyFill="1" applyBorder="1" applyAlignment="1">
      <alignment horizontal="center" vertical="top" wrapText="1"/>
    </xf>
    <xf numFmtId="49" fontId="87" fillId="0" borderId="3" xfId="38" applyNumberFormat="1" applyFont="1" applyBorder="1" applyAlignment="1" applyProtection="1">
      <alignment horizontal="center" vertical="top" wrapText="1"/>
      <protection/>
    </xf>
    <xf numFmtId="49" fontId="87" fillId="0" borderId="27" xfId="38" applyNumberFormat="1" applyFont="1" applyBorder="1" applyAlignment="1" applyProtection="1">
      <alignment horizontal="center" vertical="top" wrapText="1"/>
      <protection/>
    </xf>
    <xf numFmtId="0" fontId="86" fillId="36" borderId="2" xfId="101" applyNumberFormat="1" applyFont="1" applyFill="1" applyProtection="1">
      <alignment horizontal="center" vertical="top"/>
      <protection/>
    </xf>
    <xf numFmtId="0" fontId="86" fillId="36" borderId="2" xfId="101" applyNumberFormat="1" applyFont="1" applyFill="1" applyAlignment="1" applyProtection="1">
      <alignment horizontal="center" vertical="center"/>
      <protection/>
    </xf>
    <xf numFmtId="0" fontId="89" fillId="36" borderId="2" xfId="101" applyNumberFormat="1" applyFont="1" applyFill="1" applyProtection="1">
      <alignment horizontal="center" vertical="top"/>
      <protection/>
    </xf>
    <xf numFmtId="0" fontId="84" fillId="36" borderId="0" xfId="134" applyNumberFormat="1" applyFont="1" applyFill="1" applyProtection="1">
      <alignment/>
      <protection/>
    </xf>
    <xf numFmtId="0" fontId="84" fillId="36" borderId="0" xfId="0" applyFont="1" applyFill="1" applyAlignment="1" applyProtection="1">
      <alignment/>
      <protection locked="0"/>
    </xf>
    <xf numFmtId="0" fontId="55" fillId="0" borderId="3" xfId="82" applyNumberFormat="1" applyBorder="1" applyProtection="1">
      <alignment horizontal="left" vertical="top" wrapText="1"/>
      <protection/>
    </xf>
    <xf numFmtId="49" fontId="87" fillId="20" borderId="3" xfId="39" applyNumberFormat="1" applyFont="1" applyBorder="1" applyProtection="1">
      <alignment horizontal="center" vertical="center" wrapText="1"/>
      <protection/>
    </xf>
    <xf numFmtId="0" fontId="55" fillId="0" borderId="3" xfId="44" applyNumberFormat="1" applyBorder="1" applyProtection="1">
      <alignment vertical="top" wrapText="1"/>
      <protection/>
    </xf>
    <xf numFmtId="49" fontId="55" fillId="0" borderId="3" xfId="41" applyNumberFormat="1" applyBorder="1" applyProtection="1">
      <alignment horizontal="center" vertical="top" wrapText="1"/>
      <protection/>
    </xf>
    <xf numFmtId="0" fontId="86" fillId="36" borderId="28" xfId="101" applyNumberFormat="1" applyFont="1" applyFill="1" applyBorder="1" applyProtection="1">
      <alignment horizontal="center" vertical="top"/>
      <protection/>
    </xf>
    <xf numFmtId="172" fontId="10" fillId="0" borderId="3" xfId="141" applyNumberFormat="1" applyFont="1" applyFill="1" applyBorder="1" applyProtection="1">
      <alignment vertical="top"/>
      <protection/>
    </xf>
    <xf numFmtId="172" fontId="10" fillId="36" borderId="28" xfId="139" applyNumberFormat="1" applyFont="1" applyFill="1" applyBorder="1" applyProtection="1">
      <alignment vertical="top"/>
      <protection/>
    </xf>
    <xf numFmtId="172" fontId="10" fillId="0" borderId="33" xfId="140" applyNumberFormat="1" applyFont="1" applyBorder="1" applyProtection="1">
      <alignment vertical="top"/>
      <protection/>
    </xf>
    <xf numFmtId="0" fontId="89" fillId="36" borderId="4" xfId="101" applyNumberFormat="1" applyFont="1" applyFill="1" applyBorder="1" applyAlignment="1" applyProtection="1">
      <alignment horizontal="center" vertical="top"/>
      <protection/>
    </xf>
    <xf numFmtId="49" fontId="55" fillId="0" borderId="0" xfId="38" applyNumberFormat="1" applyBorder="1" applyProtection="1">
      <alignment horizontal="center" vertical="top" wrapText="1"/>
      <protection/>
    </xf>
    <xf numFmtId="49" fontId="55" fillId="0" borderId="34" xfId="106" applyNumberFormat="1" applyBorder="1" applyAlignment="1" applyProtection="1">
      <alignment horizontal="center" vertical="center"/>
      <protection/>
    </xf>
    <xf numFmtId="172" fontId="87" fillId="0" borderId="35" xfId="140" applyNumberFormat="1" applyFont="1" applyBorder="1" applyProtection="1">
      <alignment vertical="top"/>
      <protection/>
    </xf>
    <xf numFmtId="0" fontId="10" fillId="7" borderId="32" xfId="0" applyFont="1" applyFill="1" applyBorder="1" applyAlignment="1">
      <alignment horizontal="center" vertical="center" wrapText="1"/>
    </xf>
    <xf numFmtId="49" fontId="87" fillId="0" borderId="19" xfId="38" applyNumberFormat="1" applyFont="1" applyBorder="1" applyProtection="1">
      <alignment horizontal="center" vertical="top" wrapText="1"/>
      <protection/>
    </xf>
    <xf numFmtId="49" fontId="87" fillId="0" borderId="19" xfId="38" applyNumberFormat="1" applyFont="1" applyBorder="1" applyAlignment="1" applyProtection="1">
      <alignment horizontal="center" vertical="top" wrapText="1"/>
      <protection/>
    </xf>
    <xf numFmtId="172" fontId="10" fillId="0" borderId="19" xfId="140" applyNumberFormat="1" applyFont="1" applyBorder="1" applyProtection="1">
      <alignment vertical="top"/>
      <protection/>
    </xf>
    <xf numFmtId="172" fontId="10" fillId="0" borderId="19" xfId="140" applyNumberFormat="1" applyFont="1" applyFill="1" applyBorder="1" applyProtection="1">
      <alignment vertical="top"/>
      <protection/>
    </xf>
    <xf numFmtId="172" fontId="87" fillId="0" borderId="19" xfId="140" applyNumberFormat="1" applyFont="1" applyBorder="1" applyProtection="1">
      <alignment vertical="top"/>
      <protection/>
    </xf>
    <xf numFmtId="172" fontId="10" fillId="0" borderId="27" xfId="141" applyNumberFormat="1" applyFont="1" applyBorder="1" applyProtection="1">
      <alignment vertical="top"/>
      <protection/>
    </xf>
    <xf numFmtId="172" fontId="87" fillId="0" borderId="27" xfId="141" applyNumberFormat="1" applyFont="1" applyBorder="1" applyProtection="1">
      <alignment vertical="top"/>
      <protection/>
    </xf>
    <xf numFmtId="49" fontId="10" fillId="36" borderId="28" xfId="91" applyNumberFormat="1" applyFont="1" applyFill="1" applyBorder="1" applyProtection="1">
      <alignment horizontal="center" vertical="center" wrapText="1"/>
      <protection/>
    </xf>
    <xf numFmtId="49" fontId="55" fillId="0" borderId="36" xfId="41" applyNumberFormat="1" applyBorder="1" applyProtection="1">
      <alignment horizontal="center" vertical="top" wrapText="1"/>
      <protection/>
    </xf>
    <xf numFmtId="49" fontId="55" fillId="0" borderId="6" xfId="41" applyNumberFormat="1" applyBorder="1" applyAlignment="1" applyProtection="1">
      <alignment horizontal="center" vertical="center" wrapText="1"/>
      <protection/>
    </xf>
    <xf numFmtId="172" fontId="10" fillId="0" borderId="37" xfId="141" applyNumberFormat="1" applyFont="1" applyBorder="1" applyProtection="1">
      <alignment vertical="top"/>
      <protection/>
    </xf>
    <xf numFmtId="0" fontId="10" fillId="7" borderId="38" xfId="0" applyFont="1" applyFill="1" applyBorder="1" applyAlignment="1">
      <alignment horizontal="center" vertical="center" wrapText="1"/>
    </xf>
    <xf numFmtId="0" fontId="10" fillId="7" borderId="38" xfId="0" applyFont="1" applyFill="1" applyBorder="1" applyAlignment="1">
      <alignment horizontal="center" vertical="top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top" wrapText="1"/>
    </xf>
    <xf numFmtId="49" fontId="55" fillId="0" borderId="27" xfId="106" applyNumberFormat="1" applyBorder="1" applyAlignment="1" applyProtection="1">
      <alignment horizontal="center" vertical="center"/>
      <protection/>
    </xf>
    <xf numFmtId="172" fontId="10" fillId="0" borderId="23" xfId="140" applyNumberFormat="1" applyFont="1" applyFill="1" applyBorder="1" applyProtection="1">
      <alignment vertical="top"/>
      <protection/>
    </xf>
    <xf numFmtId="172" fontId="10" fillId="36" borderId="3" xfId="141" applyNumberFormat="1" applyFont="1" applyFill="1" applyBorder="1" applyProtection="1">
      <alignment vertical="top"/>
      <protection/>
    </xf>
    <xf numFmtId="172" fontId="10" fillId="0" borderId="39" xfId="140" applyNumberFormat="1" applyFont="1" applyFill="1" applyBorder="1" applyProtection="1">
      <alignment vertical="top"/>
      <protection/>
    </xf>
    <xf numFmtId="172" fontId="6" fillId="36" borderId="2" xfId="42" applyNumberFormat="1" applyFont="1" applyFill="1" applyProtection="1">
      <alignment vertical="top" wrapText="1"/>
      <protection/>
    </xf>
    <xf numFmtId="172" fontId="89" fillId="13" borderId="2" xfId="139" applyNumberFormat="1" applyFont="1" applyFill="1" applyAlignment="1" applyProtection="1">
      <alignment vertical="top" wrapText="1"/>
      <protection/>
    </xf>
    <xf numFmtId="172" fontId="10" fillId="0" borderId="34" xfId="140" applyNumberFormat="1" applyFont="1" applyFill="1" applyBorder="1" applyProtection="1">
      <alignment vertical="top"/>
      <protection/>
    </xf>
    <xf numFmtId="172" fontId="87" fillId="0" borderId="40" xfId="140" applyNumberFormat="1" applyFont="1" applyBorder="1" applyProtection="1">
      <alignment vertical="top"/>
      <protection/>
    </xf>
    <xf numFmtId="172" fontId="87" fillId="0" borderId="41" xfId="140" applyNumberFormat="1" applyFont="1" applyBorder="1" applyProtection="1">
      <alignment vertical="top"/>
      <protection/>
    </xf>
    <xf numFmtId="172" fontId="13" fillId="0" borderId="2" xfId="139" applyNumberFormat="1" applyFont="1" applyFill="1" applyProtection="1">
      <alignment vertical="top"/>
      <protection/>
    </xf>
    <xf numFmtId="172" fontId="13" fillId="36" borderId="2" xfId="139" applyNumberFormat="1" applyFont="1" applyFill="1" applyProtection="1">
      <alignment vertical="top"/>
      <protection/>
    </xf>
    <xf numFmtId="172" fontId="10" fillId="0" borderId="29" xfId="140" applyNumberFormat="1" applyFont="1" applyFill="1" applyBorder="1" applyProtection="1">
      <alignment vertical="top"/>
      <protection/>
    </xf>
    <xf numFmtId="172" fontId="87" fillId="0" borderId="42" xfId="141" applyNumberFormat="1" applyFont="1" applyFill="1" applyBorder="1" applyProtection="1">
      <alignment vertical="top"/>
      <protection/>
    </xf>
    <xf numFmtId="172" fontId="87" fillId="0" borderId="3" xfId="141" applyNumberFormat="1" applyFont="1" applyFill="1" applyBorder="1" applyProtection="1">
      <alignment vertical="top"/>
      <protection/>
    </xf>
    <xf numFmtId="172" fontId="10" fillId="36" borderId="43" xfId="141" applyNumberFormat="1" applyFont="1" applyFill="1" applyBorder="1" applyProtection="1">
      <alignment vertical="top"/>
      <protection/>
    </xf>
    <xf numFmtId="172" fontId="87" fillId="0" borderId="25" xfId="141" applyNumberFormat="1" applyFont="1" applyFill="1" applyBorder="1" applyProtection="1">
      <alignment vertical="top"/>
      <protection/>
    </xf>
    <xf numFmtId="172" fontId="87" fillId="0" borderId="36" xfId="141" applyNumberFormat="1" applyFont="1" applyFill="1" applyBorder="1" applyProtection="1">
      <alignment vertical="top"/>
      <protection/>
    </xf>
    <xf numFmtId="172" fontId="55" fillId="0" borderId="25" xfId="45" applyNumberFormat="1" applyBorder="1" applyProtection="1">
      <alignment vertical="top" wrapText="1"/>
      <protection/>
    </xf>
    <xf numFmtId="0" fontId="2" fillId="0" borderId="36" xfId="48" applyNumberFormat="1" applyFont="1" applyBorder="1" applyAlignment="1" applyProtection="1">
      <alignment horizontal="center" vertical="top" wrapText="1"/>
      <protection/>
    </xf>
    <xf numFmtId="0" fontId="2" fillId="0" borderId="44" xfId="48" applyNumberFormat="1" applyFont="1" applyBorder="1" applyAlignment="1" applyProtection="1">
      <alignment horizontal="center" vertical="top" wrapText="1"/>
      <protection/>
    </xf>
    <xf numFmtId="0" fontId="55" fillId="0" borderId="45" xfId="104" applyNumberFormat="1" applyBorder="1" applyProtection="1">
      <alignment horizontal="center"/>
      <protection/>
    </xf>
    <xf numFmtId="0" fontId="55" fillId="0" borderId="45" xfId="104" applyBorder="1" applyProtection="1">
      <alignment horizontal="center"/>
      <protection locked="0"/>
    </xf>
    <xf numFmtId="0" fontId="55" fillId="0" borderId="45" xfId="104" applyNumberFormat="1" applyBorder="1" applyAlignment="1" applyProtection="1">
      <alignment horizontal="left"/>
      <protection/>
    </xf>
    <xf numFmtId="0" fontId="55" fillId="0" borderId="45" xfId="104" applyBorder="1" applyAlignment="1" applyProtection="1">
      <alignment horizontal="left"/>
      <protection locked="0"/>
    </xf>
    <xf numFmtId="49" fontId="55" fillId="0" borderId="0" xfId="113" applyNumberFormat="1" applyProtection="1">
      <alignment horizontal="center"/>
      <protection/>
    </xf>
    <xf numFmtId="49" fontId="55" fillId="0" borderId="0" xfId="113" applyProtection="1">
      <alignment horizontal="center"/>
      <protection locked="0"/>
    </xf>
    <xf numFmtId="0" fontId="55" fillId="0" borderId="0" xfId="104" applyNumberFormat="1" applyBorder="1" applyProtection="1">
      <alignment horizontal="center"/>
      <protection/>
    </xf>
    <xf numFmtId="0" fontId="55" fillId="0" borderId="0" xfId="104" applyBorder="1" applyProtection="1">
      <alignment horizontal="center"/>
      <protection locked="0"/>
    </xf>
    <xf numFmtId="0" fontId="55" fillId="0" borderId="1" xfId="108" applyNumberFormat="1" applyAlignment="1" applyProtection="1">
      <alignment horizontal="left"/>
      <protection/>
    </xf>
    <xf numFmtId="0" fontId="55" fillId="0" borderId="0" xfId="96" applyNumberFormat="1" applyProtection="1">
      <alignment horizontal="center"/>
      <protection/>
    </xf>
    <xf numFmtId="0" fontId="55" fillId="0" borderId="0" xfId="96" applyProtection="1">
      <alignment horizontal="center"/>
      <protection locked="0"/>
    </xf>
    <xf numFmtId="0" fontId="55" fillId="0" borderId="6" xfId="104" applyNumberFormat="1" applyProtection="1">
      <alignment horizontal="center"/>
      <protection/>
    </xf>
    <xf numFmtId="0" fontId="55" fillId="0" borderId="6" xfId="104" applyProtection="1">
      <alignment horizontal="center"/>
      <protection locked="0"/>
    </xf>
    <xf numFmtId="49" fontId="55" fillId="0" borderId="2" xfId="99" applyNumberFormat="1" applyFill="1" applyProtection="1">
      <alignment horizontal="center" vertical="center" wrapText="1"/>
      <protection/>
    </xf>
    <xf numFmtId="49" fontId="55" fillId="0" borderId="2" xfId="99" applyFill="1" applyProtection="1">
      <alignment horizontal="center" vertical="center" wrapText="1"/>
      <protection locked="0"/>
    </xf>
    <xf numFmtId="49" fontId="55" fillId="36" borderId="2" xfId="99" applyNumberFormat="1" applyFill="1" applyProtection="1">
      <alignment horizontal="center" vertical="center" wrapText="1"/>
      <protection/>
    </xf>
    <xf numFmtId="49" fontId="55" fillId="36" borderId="2" xfId="99" applyFill="1" applyProtection="1">
      <alignment horizontal="center" vertical="center" wrapText="1"/>
      <protection locked="0"/>
    </xf>
    <xf numFmtId="0" fontId="87" fillId="0" borderId="2" xfId="100" applyNumberFormat="1" applyFont="1" applyProtection="1">
      <alignment horizontal="center" vertical="center"/>
      <protection/>
    </xf>
    <xf numFmtId="0" fontId="87" fillId="0" borderId="2" xfId="100" applyFont="1" applyProtection="1">
      <alignment horizontal="center" vertical="center"/>
      <protection locked="0"/>
    </xf>
    <xf numFmtId="49" fontId="6" fillId="36" borderId="2" xfId="99" applyNumberFormat="1" applyFont="1" applyFill="1" applyProtection="1">
      <alignment horizontal="center" vertical="center" wrapText="1"/>
      <protection/>
    </xf>
    <xf numFmtId="49" fontId="6" fillId="36" borderId="2" xfId="99" applyFont="1" applyFill="1" applyProtection="1">
      <alignment horizontal="center" vertical="center" wrapText="1"/>
      <protection locked="0"/>
    </xf>
    <xf numFmtId="49" fontId="6" fillId="0" borderId="2" xfId="99" applyNumberFormat="1" applyFont="1" applyProtection="1">
      <alignment horizontal="center" vertical="center" wrapText="1"/>
      <protection/>
    </xf>
    <xf numFmtId="49" fontId="6" fillId="0" borderId="2" xfId="99" applyFont="1" applyProtection="1">
      <alignment horizontal="center" vertical="center" wrapText="1"/>
      <protection locked="0"/>
    </xf>
    <xf numFmtId="49" fontId="6" fillId="0" borderId="2" xfId="99" applyNumberFormat="1" applyFont="1" applyFill="1" applyProtection="1">
      <alignment horizontal="center" vertical="center" wrapText="1"/>
      <protection/>
    </xf>
    <xf numFmtId="49" fontId="6" fillId="0" borderId="2" xfId="99" applyFont="1" applyFill="1" applyProtection="1">
      <alignment horizontal="center" vertical="center" wrapText="1"/>
      <protection locked="0"/>
    </xf>
    <xf numFmtId="49" fontId="6" fillId="36" borderId="2" xfId="109" applyNumberFormat="1" applyFont="1" applyFill="1" applyAlignment="1" applyProtection="1">
      <alignment horizontal="center" vertical="center" wrapText="1"/>
      <protection/>
    </xf>
    <xf numFmtId="49" fontId="6" fillId="36" borderId="2" xfId="109" applyFont="1" applyFill="1" applyProtection="1">
      <alignment horizontal="center" vertical="center"/>
      <protection locked="0"/>
    </xf>
    <xf numFmtId="49" fontId="6" fillId="0" borderId="2" xfId="109" applyNumberFormat="1" applyFont="1" applyFill="1" applyAlignment="1" applyProtection="1">
      <alignment horizontal="center" vertical="center" wrapText="1"/>
      <protection/>
    </xf>
    <xf numFmtId="49" fontId="6" fillId="0" borderId="2" xfId="109" applyFont="1" applyFill="1" applyProtection="1">
      <alignment horizontal="center" vertical="center"/>
      <protection locked="0"/>
    </xf>
    <xf numFmtId="49" fontId="55" fillId="36" borderId="2" xfId="109" applyNumberFormat="1" applyFill="1" applyProtection="1">
      <alignment horizontal="center" vertical="center"/>
      <protection/>
    </xf>
    <xf numFmtId="49" fontId="55" fillId="36" borderId="2" xfId="109" applyFill="1" applyProtection="1">
      <alignment horizontal="center" vertical="center"/>
      <protection locked="0"/>
    </xf>
    <xf numFmtId="49" fontId="55" fillId="36" borderId="4" xfId="128" applyNumberFormat="1" applyFill="1" applyProtection="1">
      <alignment horizontal="center" vertical="center" wrapText="1"/>
      <protection/>
    </xf>
    <xf numFmtId="49" fontId="55" fillId="36" borderId="4" xfId="128" applyFill="1" applyProtection="1">
      <alignment horizontal="center" vertical="center" wrapText="1"/>
      <protection locked="0"/>
    </xf>
    <xf numFmtId="49" fontId="87" fillId="20" borderId="2" xfId="91" applyNumberFormat="1" applyFont="1" applyAlignment="1" applyProtection="1">
      <alignment horizontal="center" vertical="top" wrapText="1"/>
      <protection/>
    </xf>
    <xf numFmtId="49" fontId="87" fillId="20" borderId="2" xfId="91" applyFont="1" applyAlignment="1" applyProtection="1">
      <alignment horizontal="center" vertical="top" wrapText="1"/>
      <protection locked="0"/>
    </xf>
    <xf numFmtId="49" fontId="6" fillId="0" borderId="2" xfId="109" applyNumberFormat="1" applyFont="1" applyProtection="1">
      <alignment horizontal="center" vertical="center"/>
      <protection/>
    </xf>
    <xf numFmtId="49" fontId="6" fillId="0" borderId="2" xfId="109" applyFont="1" applyProtection="1">
      <alignment horizontal="center" vertical="center"/>
      <protection locked="0"/>
    </xf>
    <xf numFmtId="49" fontId="55" fillId="0" borderId="2" xfId="99" applyNumberFormat="1" applyProtection="1">
      <alignment horizontal="center" vertical="center" wrapText="1"/>
      <protection/>
    </xf>
    <xf numFmtId="49" fontId="55" fillId="0" borderId="2" xfId="99" applyProtection="1">
      <alignment horizontal="center" vertical="center" wrapText="1"/>
      <protection locked="0"/>
    </xf>
    <xf numFmtId="49" fontId="55" fillId="38" borderId="2" xfId="99" applyNumberFormat="1" applyFill="1" applyProtection="1">
      <alignment horizontal="center" vertical="center" wrapText="1"/>
      <protection/>
    </xf>
    <xf numFmtId="49" fontId="55" fillId="38" borderId="2" xfId="99" applyFill="1" applyProtection="1">
      <alignment horizontal="center" vertical="center" wrapText="1"/>
      <protection locked="0"/>
    </xf>
    <xf numFmtId="49" fontId="87" fillId="20" borderId="2" xfId="91" applyNumberFormat="1" applyFont="1" applyProtection="1">
      <alignment horizontal="center" vertical="center" wrapText="1"/>
      <protection/>
    </xf>
    <xf numFmtId="49" fontId="87" fillId="20" borderId="2" xfId="91" applyFont="1" applyProtection="1">
      <alignment horizontal="center" vertical="center" wrapText="1"/>
      <protection locked="0"/>
    </xf>
    <xf numFmtId="49" fontId="6" fillId="0" borderId="4" xfId="128" applyNumberFormat="1" applyFont="1" applyProtection="1">
      <alignment horizontal="center" vertical="center" wrapText="1"/>
      <protection/>
    </xf>
    <xf numFmtId="49" fontId="6" fillId="0" borderId="4" xfId="128" applyFont="1" applyProtection="1">
      <alignment horizontal="center" vertical="center" wrapText="1"/>
      <protection locked="0"/>
    </xf>
    <xf numFmtId="49" fontId="55" fillId="0" borderId="4" xfId="128" applyNumberFormat="1" applyFont="1" applyFill="1" applyProtection="1">
      <alignment horizontal="center" vertical="center" wrapText="1"/>
      <protection/>
    </xf>
    <xf numFmtId="49" fontId="55" fillId="0" borderId="4" xfId="128" applyFill="1" applyProtection="1">
      <alignment horizontal="center" vertical="center" wrapText="1"/>
      <protection locked="0"/>
    </xf>
    <xf numFmtId="49" fontId="55" fillId="36" borderId="4" xfId="128" applyNumberFormat="1" applyFont="1" applyFill="1" applyProtection="1">
      <alignment horizontal="center" vertical="center" wrapText="1"/>
      <protection/>
    </xf>
    <xf numFmtId="49" fontId="6" fillId="36" borderId="4" xfId="128" applyNumberFormat="1" applyFont="1" applyFill="1" applyProtection="1">
      <alignment horizontal="center" vertical="center" wrapText="1"/>
      <protection/>
    </xf>
    <xf numFmtId="49" fontId="6" fillId="36" borderId="4" xfId="128" applyFont="1" applyFill="1" applyProtection="1">
      <alignment horizontal="center" vertical="center" wrapText="1"/>
      <protection locked="0"/>
    </xf>
    <xf numFmtId="49" fontId="55" fillId="36" borderId="2" xfId="99" applyNumberFormat="1" applyFont="1" applyFill="1" applyProtection="1">
      <alignment horizontal="center" vertical="center" wrapText="1"/>
      <protection/>
    </xf>
    <xf numFmtId="49" fontId="6" fillId="0" borderId="7" xfId="99" applyNumberFormat="1" applyFont="1" applyBorder="1" applyProtection="1">
      <alignment horizontal="center" vertical="center" wrapTex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6" fillId="0" borderId="7" xfId="99" applyNumberFormat="1" applyFont="1" applyBorder="1" applyAlignment="1" applyProtection="1">
      <alignment horizontal="center" vertical="center" wrapText="1"/>
      <protection/>
    </xf>
    <xf numFmtId="49" fontId="6" fillId="0" borderId="8" xfId="99" applyNumberFormat="1" applyFont="1" applyBorder="1" applyAlignment="1" applyProtection="1">
      <alignment horizontal="center" vertical="center" wrapText="1"/>
      <protection/>
    </xf>
    <xf numFmtId="49" fontId="6" fillId="0" borderId="46" xfId="99" applyNumberFormat="1" applyFont="1" applyBorder="1" applyAlignment="1" applyProtection="1">
      <alignment horizontal="center" vertical="center" wrapText="1"/>
      <protection/>
    </xf>
    <xf numFmtId="49" fontId="6" fillId="0" borderId="8" xfId="99" applyFont="1" applyBorder="1" applyAlignment="1" applyProtection="1">
      <alignment horizontal="center" vertical="center" wrapText="1"/>
      <protection locked="0"/>
    </xf>
    <xf numFmtId="49" fontId="6" fillId="0" borderId="9" xfId="99" applyFont="1" applyBorder="1" applyAlignment="1" applyProtection="1">
      <alignment horizontal="center" vertical="center" wrapText="1"/>
      <protection locked="0"/>
    </xf>
    <xf numFmtId="49" fontId="55" fillId="0" borderId="36" xfId="99" applyNumberFormat="1" applyBorder="1" applyAlignment="1" applyProtection="1">
      <alignment horizontal="left" vertical="center" wrapText="1"/>
      <protection/>
    </xf>
    <xf numFmtId="49" fontId="55" fillId="0" borderId="6" xfId="99" applyBorder="1" applyAlignment="1" applyProtection="1">
      <alignment horizontal="left" vertical="center" wrapText="1"/>
      <protection locked="0"/>
    </xf>
    <xf numFmtId="49" fontId="55" fillId="0" borderId="42" xfId="99" applyBorder="1" applyAlignment="1" applyProtection="1">
      <alignment horizontal="left" vertical="center" wrapText="1"/>
      <protection locked="0"/>
    </xf>
    <xf numFmtId="49" fontId="55" fillId="0" borderId="34" xfId="99" applyBorder="1" applyAlignment="1" applyProtection="1">
      <alignment horizontal="left" vertical="center" wrapText="1"/>
      <protection locked="0"/>
    </xf>
    <xf numFmtId="49" fontId="55" fillId="0" borderId="0" xfId="99" applyBorder="1" applyAlignment="1" applyProtection="1">
      <alignment horizontal="left" vertical="center" wrapText="1"/>
      <protection locked="0"/>
    </xf>
    <xf numFmtId="49" fontId="55" fillId="0" borderId="35" xfId="99" applyBorder="1" applyAlignment="1" applyProtection="1">
      <alignment horizontal="left" vertical="center" wrapText="1"/>
      <protection locked="0"/>
    </xf>
    <xf numFmtId="49" fontId="55" fillId="0" borderId="47" xfId="99" applyBorder="1" applyAlignment="1" applyProtection="1">
      <alignment horizontal="left" vertical="center" wrapText="1"/>
      <protection locked="0"/>
    </xf>
    <xf numFmtId="49" fontId="55" fillId="0" borderId="1" xfId="99" applyBorder="1" applyAlignment="1" applyProtection="1">
      <alignment horizontal="left" vertical="center" wrapText="1"/>
      <protection locked="0"/>
    </xf>
    <xf numFmtId="49" fontId="55" fillId="0" borderId="48" xfId="99" applyBorder="1" applyAlignment="1" applyProtection="1">
      <alignment horizontal="left" vertical="center" wrapText="1"/>
      <protection locked="0"/>
    </xf>
    <xf numFmtId="49" fontId="55" fillId="38" borderId="49" xfId="99" applyFill="1" applyBorder="1" applyAlignment="1" applyProtection="1">
      <alignment horizontal="center" vertical="center" wrapText="1"/>
      <protection locked="0"/>
    </xf>
    <xf numFmtId="49" fontId="55" fillId="38" borderId="50" xfId="99" applyFill="1" applyBorder="1" applyAlignment="1" applyProtection="1">
      <alignment horizontal="center" vertical="center" wrapText="1"/>
      <protection locked="0"/>
    </xf>
    <xf numFmtId="49" fontId="55" fillId="38" borderId="51" xfId="99" applyFill="1" applyBorder="1" applyAlignment="1" applyProtection="1">
      <alignment horizontal="center" vertical="center" wrapText="1"/>
      <protection locked="0"/>
    </xf>
    <xf numFmtId="49" fontId="55" fillId="0" borderId="2" xfId="109" applyNumberFormat="1" applyProtection="1">
      <alignment horizontal="center" vertical="center"/>
      <protection/>
    </xf>
    <xf numFmtId="49" fontId="55" fillId="0" borderId="2" xfId="109" applyProtection="1">
      <alignment horizontal="center" vertical="center"/>
      <protection locked="0"/>
    </xf>
    <xf numFmtId="0" fontId="56" fillId="0" borderId="0" xfId="124" applyNumberFormat="1" applyProtection="1">
      <alignment horizontal="left" vertical="top" wrapText="1"/>
      <protection/>
    </xf>
    <xf numFmtId="0" fontId="56" fillId="0" borderId="0" xfId="124" applyProtection="1">
      <alignment horizontal="left" vertical="top" wrapText="1"/>
      <protection locked="0"/>
    </xf>
    <xf numFmtId="0" fontId="64" fillId="0" borderId="0" xfId="142" applyNumberFormat="1" applyProtection="1">
      <alignment horizontal="center" wrapText="1"/>
      <protection/>
    </xf>
    <xf numFmtId="0" fontId="64" fillId="0" borderId="0" xfId="142" applyProtection="1">
      <alignment horizontal="center" wrapText="1"/>
      <protection locked="0"/>
    </xf>
    <xf numFmtId="49" fontId="55" fillId="0" borderId="21" xfId="99" applyNumberFormat="1" applyBorder="1" applyAlignment="1" applyProtection="1">
      <alignment horizontal="center" vertical="center" wrapText="1"/>
      <protection/>
    </xf>
    <xf numFmtId="49" fontId="55" fillId="0" borderId="52" xfId="99" applyNumberFormat="1" applyBorder="1" applyAlignment="1" applyProtection="1">
      <alignment horizontal="center" vertical="center" wrapText="1"/>
      <protection/>
    </xf>
    <xf numFmtId="49" fontId="55" fillId="0" borderId="26" xfId="99" applyNumberFormat="1" applyBorder="1" applyAlignment="1" applyProtection="1">
      <alignment horizontal="center" vertical="center" wrapText="1"/>
      <protection/>
    </xf>
    <xf numFmtId="49" fontId="55" fillId="0" borderId="53" xfId="99" applyNumberFormat="1" applyBorder="1" applyAlignment="1" applyProtection="1">
      <alignment horizontal="center" vertical="center" wrapText="1"/>
      <protection/>
    </xf>
    <xf numFmtId="49" fontId="55" fillId="0" borderId="54" xfId="99" applyNumberFormat="1" applyBorder="1" applyAlignment="1" applyProtection="1">
      <alignment horizontal="center" vertical="center" wrapText="1"/>
      <protection/>
    </xf>
    <xf numFmtId="49" fontId="55" fillId="0" borderId="55" xfId="99" applyNumberFormat="1" applyBorder="1" applyAlignment="1" applyProtection="1">
      <alignment horizontal="center" vertical="center" wrapText="1"/>
      <protection/>
    </xf>
    <xf numFmtId="49" fontId="55" fillId="0" borderId="2" xfId="99" applyNumberFormat="1" applyAlignment="1" applyProtection="1">
      <alignment horizontal="center" vertical="center" wrapText="1"/>
      <protection/>
    </xf>
    <xf numFmtId="49" fontId="55" fillId="0" borderId="2" xfId="99" applyAlignment="1" applyProtection="1">
      <alignment horizontal="center" vertical="center" wrapText="1"/>
      <protection locked="0"/>
    </xf>
  </cellXfs>
  <cellStyles count="1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02" xfId="35"/>
    <cellStyle name="st103" xfId="36"/>
    <cellStyle name="st104" xfId="37"/>
    <cellStyle name="st105" xfId="38"/>
    <cellStyle name="st106" xfId="39"/>
    <cellStyle name="st107" xfId="40"/>
    <cellStyle name="st108" xfId="41"/>
    <cellStyle name="st109" xfId="42"/>
    <cellStyle name="st110" xfId="43"/>
    <cellStyle name="st111" xfId="44"/>
    <cellStyle name="st112" xfId="45"/>
    <cellStyle name="st113" xfId="46"/>
    <cellStyle name="st114" xfId="47"/>
    <cellStyle name="st121" xfId="48"/>
    <cellStyle name="style0" xfId="49"/>
    <cellStyle name="td" xfId="50"/>
    <cellStyle name="tr" xfId="51"/>
    <cellStyle name="xl100" xfId="52"/>
    <cellStyle name="xl101" xfId="53"/>
    <cellStyle name="xl102" xfId="54"/>
    <cellStyle name="xl103" xfId="55"/>
    <cellStyle name="xl104" xfId="56"/>
    <cellStyle name="xl105" xfId="57"/>
    <cellStyle name="xl106" xfId="58"/>
    <cellStyle name="xl107" xfId="59"/>
    <cellStyle name="xl108" xfId="60"/>
    <cellStyle name="xl109" xfId="61"/>
    <cellStyle name="xl110" xfId="62"/>
    <cellStyle name="xl111" xfId="63"/>
    <cellStyle name="xl112" xfId="64"/>
    <cellStyle name="xl113" xfId="65"/>
    <cellStyle name="xl114" xfId="66"/>
    <cellStyle name="xl115" xfId="67"/>
    <cellStyle name="xl116" xfId="68"/>
    <cellStyle name="xl117" xfId="69"/>
    <cellStyle name="xl21" xfId="70"/>
    <cellStyle name="xl22" xfId="71"/>
    <cellStyle name="xl23" xfId="72"/>
    <cellStyle name="xl24" xfId="73"/>
    <cellStyle name="xl25" xfId="74"/>
    <cellStyle name="xl26" xfId="75"/>
    <cellStyle name="xl27" xfId="76"/>
    <cellStyle name="xl28" xfId="77"/>
    <cellStyle name="xl29" xfId="78"/>
    <cellStyle name="xl30" xfId="79"/>
    <cellStyle name="xl31" xfId="80"/>
    <cellStyle name="xl32" xfId="81"/>
    <cellStyle name="xl33" xfId="82"/>
    <cellStyle name="xl34" xfId="83"/>
    <cellStyle name="xl35" xfId="84"/>
    <cellStyle name="xl36" xfId="85"/>
    <cellStyle name="xl37" xfId="86"/>
    <cellStyle name="xl38" xfId="87"/>
    <cellStyle name="xl39" xfId="88"/>
    <cellStyle name="xl40" xfId="89"/>
    <cellStyle name="xl41" xfId="90"/>
    <cellStyle name="xl42" xfId="91"/>
    <cellStyle name="xl43" xfId="92"/>
    <cellStyle name="xl44" xfId="93"/>
    <cellStyle name="xl45" xfId="94"/>
    <cellStyle name="xl46" xfId="95"/>
    <cellStyle name="xl47" xfId="96"/>
    <cellStyle name="xl48" xfId="97"/>
    <cellStyle name="xl49" xfId="98"/>
    <cellStyle name="xl50" xfId="99"/>
    <cellStyle name="xl51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Currency" xfId="158"/>
    <cellStyle name="Currency [0]" xfId="159"/>
    <cellStyle name="Заголовок 1" xfId="160"/>
    <cellStyle name="Заголовок 2" xfId="161"/>
    <cellStyle name="Заголовок 3" xfId="162"/>
    <cellStyle name="Заголовок 4" xfId="163"/>
    <cellStyle name="Итог" xfId="164"/>
    <cellStyle name="Контрольная ячейка" xfId="165"/>
    <cellStyle name="Название" xfId="166"/>
    <cellStyle name="Нейтральный" xfId="167"/>
    <cellStyle name="Плохой" xfId="168"/>
    <cellStyle name="Пояснение" xfId="169"/>
    <cellStyle name="Примечание" xfId="170"/>
    <cellStyle name="Percent" xfId="171"/>
    <cellStyle name="Связанная ячейка" xfId="172"/>
    <cellStyle name="Текст предупреждения" xfId="173"/>
    <cellStyle name="Comma" xfId="174"/>
    <cellStyle name="Comma [0]" xfId="175"/>
    <cellStyle name="Хороший" xfId="17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V108"/>
  <sheetViews>
    <sheetView showGridLines="0" tabSelected="1" view="pageBreakPreview" zoomScale="60" zoomScaleNormal="60" zoomScalePageLayoutView="0" workbookViewId="0" topLeftCell="A58">
      <pane xSplit="1" topLeftCell="BS1" activePane="topRight" state="frozen"/>
      <selection pane="topLeft" activeCell="A1" sqref="A1"/>
      <selection pane="topRight" activeCell="A26" sqref="A26:IV26"/>
    </sheetView>
  </sheetViews>
  <sheetFormatPr defaultColWidth="9.140625" defaultRowHeight="15"/>
  <cols>
    <col min="1" max="1" width="35.421875" style="1" customWidth="1"/>
    <col min="2" max="2" width="9.7109375" style="97" customWidth="1"/>
    <col min="3" max="3" width="13.00390625" style="1" customWidth="1"/>
    <col min="4" max="4" width="13.28125" style="1" customWidth="1"/>
    <col min="5" max="5" width="12.140625" style="1" customWidth="1"/>
    <col min="6" max="6" width="13.28125" style="1" customWidth="1"/>
    <col min="7" max="8" width="14.421875" style="1" customWidth="1"/>
    <col min="9" max="9" width="9.7109375" style="1" customWidth="1"/>
    <col min="10" max="31" width="14.421875" style="1" customWidth="1"/>
    <col min="32" max="32" width="8.28125" style="70" customWidth="1"/>
    <col min="33" max="33" width="6.7109375" style="97" customWidth="1"/>
    <col min="34" max="34" width="7.7109375" style="231" customWidth="1"/>
    <col min="35" max="35" width="13.7109375" style="251" customWidth="1"/>
    <col min="36" max="36" width="17.140625" style="251" customWidth="1"/>
    <col min="37" max="37" width="12.28125" style="251" customWidth="1"/>
    <col min="38" max="38" width="11.00390625" style="251" customWidth="1"/>
    <col min="39" max="41" width="12.28125" style="251" customWidth="1"/>
    <col min="42" max="42" width="11.00390625" style="251" customWidth="1"/>
    <col min="43" max="43" width="12.28125" style="251" customWidth="1"/>
    <col min="44" max="44" width="17.7109375" style="251" customWidth="1"/>
    <col min="45" max="45" width="16.7109375" style="261" customWidth="1"/>
    <col min="46" max="48" width="14.421875" style="261" customWidth="1"/>
    <col min="49" max="49" width="20.57421875" style="261" customWidth="1"/>
    <col min="50" max="50" width="17.00390625" style="261" customWidth="1"/>
    <col min="51" max="51" width="14.421875" style="261" customWidth="1"/>
    <col min="52" max="52" width="13.28125" style="261" customWidth="1"/>
    <col min="53" max="53" width="14.421875" style="261" customWidth="1"/>
    <col min="54" max="54" width="20.28125" style="261" customWidth="1"/>
    <col min="55" max="58" width="14.421875" style="261" customWidth="1"/>
    <col min="59" max="59" width="18.7109375" style="261" customWidth="1"/>
    <col min="60" max="60" width="17.7109375" style="261" customWidth="1"/>
    <col min="61" max="63" width="14.421875" style="261" customWidth="1"/>
    <col min="64" max="64" width="19.28125" style="261" customWidth="1"/>
    <col min="65" max="65" width="14.421875" style="74" customWidth="1"/>
    <col min="66" max="66" width="14.57421875" style="74" customWidth="1"/>
    <col min="67" max="67" width="12.140625" style="74" customWidth="1"/>
    <col min="68" max="68" width="10.57421875" style="74" customWidth="1"/>
    <col min="69" max="69" width="13.8515625" style="74" customWidth="1"/>
    <col min="70" max="70" width="10.00390625" style="74" customWidth="1"/>
    <col min="71" max="71" width="11.7109375" style="74" customWidth="1"/>
    <col min="72" max="72" width="9.421875" style="74" customWidth="1"/>
    <col min="73" max="73" width="14.421875" style="74" customWidth="1"/>
    <col min="74" max="74" width="15.140625" style="74" customWidth="1"/>
    <col min="75" max="75" width="18.28125" style="256" customWidth="1"/>
    <col min="76" max="78" width="14.421875" style="256" customWidth="1"/>
    <col min="79" max="79" width="19.140625" style="256" customWidth="1"/>
    <col min="80" max="80" width="12.8515625" style="261" customWidth="1"/>
    <col min="81" max="84" width="14.421875" style="261" customWidth="1"/>
    <col min="85" max="85" width="18.57421875" style="256" customWidth="1"/>
    <col min="86" max="88" width="13.57421875" style="256" customWidth="1"/>
    <col min="89" max="89" width="17.28125" style="256" customWidth="1"/>
    <col min="90" max="90" width="18.8515625" style="261" customWidth="1"/>
    <col min="91" max="93" width="13.57421875" style="261" customWidth="1"/>
    <col min="94" max="94" width="19.7109375" style="261" customWidth="1"/>
    <col min="95" max="95" width="18.00390625" style="256" customWidth="1"/>
    <col min="96" max="98" width="14.421875" style="256" customWidth="1"/>
    <col min="99" max="99" width="18.57421875" style="256" customWidth="1"/>
    <col min="100" max="100" width="18.28125" style="251" customWidth="1"/>
    <col min="101" max="101" width="13.57421875" style="251" customWidth="1"/>
    <col min="102" max="102" width="15.7109375" style="251" customWidth="1"/>
    <col min="103" max="103" width="16.28125" style="251" customWidth="1"/>
    <col min="104" max="104" width="20.00390625" style="251" customWidth="1"/>
    <col min="105" max="105" width="18.7109375" style="183" customWidth="1"/>
    <col min="106" max="106" width="13.28125" style="183" customWidth="1"/>
    <col min="107" max="107" width="12.28125" style="183" customWidth="1"/>
    <col min="108" max="108" width="14.421875" style="183" customWidth="1"/>
    <col min="109" max="109" width="22.140625" style="183" customWidth="1"/>
    <col min="110" max="110" width="19.28125" style="74" customWidth="1"/>
    <col min="111" max="111" width="13.7109375" style="74" customWidth="1"/>
    <col min="112" max="112" width="13.140625" style="74" customWidth="1"/>
    <col min="113" max="113" width="13.28125" style="74" customWidth="1"/>
    <col min="114" max="114" width="19.28125" style="74" customWidth="1"/>
    <col min="115" max="115" width="17.421875" style="256" customWidth="1"/>
    <col min="116" max="116" width="13.421875" style="256" customWidth="1"/>
    <col min="117" max="117" width="12.57421875" style="256" customWidth="1"/>
    <col min="118" max="118" width="13.28125" style="256" customWidth="1"/>
    <col min="119" max="119" width="18.421875" style="256" customWidth="1"/>
    <col min="120" max="120" width="17.421875" style="183" customWidth="1"/>
    <col min="121" max="121" width="12.421875" style="183" customWidth="1"/>
    <col min="122" max="122" width="12.140625" style="183" customWidth="1"/>
    <col min="123" max="123" width="13.8515625" style="183" customWidth="1"/>
    <col min="124" max="124" width="16.7109375" style="183" customWidth="1"/>
    <col min="125" max="125" width="13.28125" style="1" customWidth="1"/>
    <col min="126" max="16384" width="9.140625" style="1" customWidth="1"/>
  </cols>
  <sheetData>
    <row r="1" spans="1:126" ht="15">
      <c r="A1" s="2"/>
      <c r="B1" s="8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62"/>
      <c r="AG1" s="88"/>
      <c r="AH1" s="217"/>
      <c r="AI1" s="240"/>
      <c r="AJ1" s="240"/>
      <c r="AK1" s="240"/>
      <c r="AL1" s="240"/>
      <c r="AM1" s="240"/>
      <c r="AN1" s="240"/>
      <c r="AO1" s="240"/>
      <c r="AP1" s="240"/>
      <c r="AQ1" s="240"/>
      <c r="AR1" s="429"/>
      <c r="AS1" s="430"/>
      <c r="AT1" s="430"/>
      <c r="AU1" s="430"/>
      <c r="AV1" s="430"/>
      <c r="AW1" s="257"/>
      <c r="AX1" s="257"/>
      <c r="AY1" s="257"/>
      <c r="AZ1" s="257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209"/>
      <c r="BX1" s="209"/>
      <c r="BY1" s="209"/>
      <c r="BZ1" s="209"/>
      <c r="CA1" s="209"/>
      <c r="CB1" s="260"/>
      <c r="CC1" s="260"/>
      <c r="CD1" s="260"/>
      <c r="CE1" s="260"/>
      <c r="CF1" s="260"/>
      <c r="CG1" s="209"/>
      <c r="CH1" s="265"/>
      <c r="CI1" s="252"/>
      <c r="CJ1" s="252"/>
      <c r="CK1" s="252"/>
      <c r="CL1" s="276"/>
      <c r="CM1" s="276"/>
      <c r="CN1" s="276"/>
      <c r="CO1" s="276"/>
      <c r="CP1" s="276"/>
      <c r="CQ1" s="252"/>
      <c r="CR1" s="252"/>
      <c r="CS1" s="252"/>
      <c r="CT1" s="252"/>
      <c r="CU1" s="252"/>
      <c r="CV1" s="263"/>
      <c r="CW1" s="263"/>
      <c r="CX1" s="263"/>
      <c r="CY1" s="263"/>
      <c r="CZ1" s="263"/>
      <c r="DA1" s="184"/>
      <c r="DB1" s="184"/>
      <c r="DC1" s="184"/>
      <c r="DD1" s="185"/>
      <c r="DE1" s="186"/>
      <c r="DF1" s="77"/>
      <c r="DG1" s="77"/>
      <c r="DH1" s="77"/>
      <c r="DI1" s="77"/>
      <c r="DJ1" s="77"/>
      <c r="DK1" s="265"/>
      <c r="DL1" s="265"/>
      <c r="DM1" s="265"/>
      <c r="DN1" s="265"/>
      <c r="DO1" s="265"/>
      <c r="DP1" s="186"/>
      <c r="DQ1" s="186"/>
      <c r="DR1" s="186"/>
      <c r="DS1" s="186"/>
      <c r="DT1" s="186"/>
      <c r="DU1" s="15"/>
      <c r="DV1" s="15"/>
    </row>
    <row r="2" spans="1:126" ht="14.25">
      <c r="A2" s="431" t="s">
        <v>132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0"/>
      <c r="AS2" s="430"/>
      <c r="AT2" s="430"/>
      <c r="AU2" s="430"/>
      <c r="AV2" s="430"/>
      <c r="AW2" s="258"/>
      <c r="AX2" s="258"/>
      <c r="AY2" s="258"/>
      <c r="AZ2" s="258"/>
      <c r="BA2" s="270"/>
      <c r="BB2" s="270"/>
      <c r="BC2" s="270"/>
      <c r="BD2" s="270"/>
      <c r="BE2" s="272"/>
      <c r="BF2" s="270"/>
      <c r="BG2" s="270"/>
      <c r="BH2" s="270"/>
      <c r="BI2" s="204"/>
      <c r="BJ2" s="204"/>
      <c r="BK2" s="204"/>
      <c r="BL2" s="204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208"/>
      <c r="BX2" s="208"/>
      <c r="BY2" s="208"/>
      <c r="BZ2" s="208"/>
      <c r="CA2" s="208"/>
      <c r="CB2" s="204"/>
      <c r="CC2" s="204"/>
      <c r="CD2" s="204"/>
      <c r="CE2" s="204"/>
      <c r="CF2" s="204"/>
      <c r="CG2" s="208"/>
      <c r="CH2" s="208"/>
      <c r="CI2" s="253"/>
      <c r="CJ2" s="253"/>
      <c r="CK2" s="253"/>
      <c r="CL2" s="277"/>
      <c r="CM2" s="277"/>
      <c r="CN2" s="277"/>
      <c r="CO2" s="277"/>
      <c r="CP2" s="277"/>
      <c r="CQ2" s="253"/>
      <c r="CR2" s="253"/>
      <c r="CS2" s="253"/>
      <c r="CT2" s="253"/>
      <c r="CU2" s="253"/>
      <c r="CV2" s="264"/>
      <c r="CW2" s="264"/>
      <c r="CX2" s="264"/>
      <c r="CY2" s="264"/>
      <c r="CZ2" s="264"/>
      <c r="DA2" s="187"/>
      <c r="DB2" s="187"/>
      <c r="DC2" s="184"/>
      <c r="DD2" s="174"/>
      <c r="DE2" s="186"/>
      <c r="DF2" s="77"/>
      <c r="DG2" s="77"/>
      <c r="DH2" s="77"/>
      <c r="DI2" s="77"/>
      <c r="DJ2" s="77"/>
      <c r="DK2" s="265"/>
      <c r="DL2" s="265"/>
      <c r="DM2" s="265"/>
      <c r="DN2" s="265"/>
      <c r="DO2" s="265"/>
      <c r="DP2" s="186"/>
      <c r="DQ2" s="186"/>
      <c r="DR2" s="186"/>
      <c r="DS2" s="186"/>
      <c r="DT2" s="186"/>
      <c r="DU2" s="15"/>
      <c r="DV2" s="15"/>
    </row>
    <row r="3" spans="1:126" ht="14.25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0"/>
      <c r="AS3" s="430"/>
      <c r="AT3" s="430"/>
      <c r="AU3" s="430"/>
      <c r="AV3" s="430"/>
      <c r="AW3" s="258"/>
      <c r="AX3" s="258"/>
      <c r="AY3" s="258"/>
      <c r="AZ3" s="258"/>
      <c r="BA3" s="271"/>
      <c r="BB3" s="271"/>
      <c r="BC3" s="271"/>
      <c r="BD3" s="271"/>
      <c r="BE3" s="204"/>
      <c r="BF3" s="271"/>
      <c r="BG3" s="271"/>
      <c r="BH3" s="271"/>
      <c r="BI3" s="204"/>
      <c r="BJ3" s="204"/>
      <c r="BK3" s="204"/>
      <c r="BL3" s="204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208"/>
      <c r="BX3" s="208"/>
      <c r="BY3" s="208"/>
      <c r="BZ3" s="208"/>
      <c r="CA3" s="208"/>
      <c r="CB3" s="204"/>
      <c r="CC3" s="204"/>
      <c r="CD3" s="204"/>
      <c r="CE3" s="204"/>
      <c r="CF3" s="204"/>
      <c r="CG3" s="208"/>
      <c r="CH3" s="208"/>
      <c r="CI3" s="253"/>
      <c r="CJ3" s="253"/>
      <c r="CK3" s="253"/>
      <c r="CL3" s="277"/>
      <c r="CM3" s="277"/>
      <c r="CN3" s="277"/>
      <c r="CO3" s="277"/>
      <c r="CP3" s="277"/>
      <c r="CQ3" s="253"/>
      <c r="CR3" s="253"/>
      <c r="CS3" s="253"/>
      <c r="CT3" s="253"/>
      <c r="CU3" s="253"/>
      <c r="CV3" s="264"/>
      <c r="CW3" s="264"/>
      <c r="CX3" s="264"/>
      <c r="CY3" s="253"/>
      <c r="CZ3" s="264"/>
      <c r="DA3" s="187"/>
      <c r="DB3" s="187"/>
      <c r="DC3" s="184"/>
      <c r="DD3" s="174"/>
      <c r="DE3" s="186"/>
      <c r="DF3" s="77"/>
      <c r="DG3" s="77"/>
      <c r="DH3" s="77"/>
      <c r="DI3" s="77"/>
      <c r="DJ3" s="77"/>
      <c r="DK3" s="265"/>
      <c r="DL3" s="265"/>
      <c r="DM3" s="265"/>
      <c r="DN3" s="265"/>
      <c r="DO3" s="265"/>
      <c r="DP3" s="186"/>
      <c r="DQ3" s="186"/>
      <c r="DR3" s="186"/>
      <c r="DS3" s="186"/>
      <c r="DT3" s="186"/>
      <c r="DU3" s="15"/>
      <c r="DV3" s="15"/>
    </row>
    <row r="4" spans="1:126" ht="15">
      <c r="A4" s="7"/>
      <c r="B4" s="89"/>
      <c r="C4" s="6"/>
      <c r="D4" s="8"/>
      <c r="E4" s="212"/>
      <c r="F4" s="212"/>
      <c r="G4" s="212"/>
      <c r="H4" s="212"/>
      <c r="I4" s="212"/>
      <c r="J4" s="6"/>
      <c r="K4" s="210"/>
      <c r="L4" s="15"/>
      <c r="M4" s="15"/>
      <c r="N4" s="210"/>
      <c r="O4" s="6"/>
      <c r="P4" s="6"/>
      <c r="Q4" s="6"/>
      <c r="R4" s="212"/>
      <c r="S4" s="365" t="s">
        <v>365</v>
      </c>
      <c r="T4" s="366"/>
      <c r="U4" s="212"/>
      <c r="V4" s="212"/>
      <c r="W4" s="6"/>
      <c r="X4" s="6"/>
      <c r="Y4" s="6"/>
      <c r="Z4" s="6"/>
      <c r="AA4" s="6"/>
      <c r="AB4" s="6"/>
      <c r="AC4" s="6"/>
      <c r="AD4" s="6"/>
      <c r="AE4" s="6"/>
      <c r="AF4" s="63"/>
      <c r="AG4" s="99"/>
      <c r="AH4" s="218"/>
      <c r="AI4" s="241"/>
      <c r="AJ4" s="241"/>
      <c r="AK4" s="241"/>
      <c r="AL4" s="241"/>
      <c r="AM4" s="241"/>
      <c r="AN4" s="241"/>
      <c r="AO4" s="241"/>
      <c r="AP4" s="241"/>
      <c r="AQ4" s="241"/>
      <c r="AR4" s="430"/>
      <c r="AS4" s="430"/>
      <c r="AT4" s="430"/>
      <c r="AU4" s="430"/>
      <c r="AV4" s="430"/>
      <c r="AW4" s="258"/>
      <c r="AX4" s="258"/>
      <c r="AY4" s="258"/>
      <c r="AZ4" s="258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208"/>
      <c r="BX4" s="208"/>
      <c r="BY4" s="208"/>
      <c r="BZ4" s="208"/>
      <c r="CA4" s="208"/>
      <c r="CB4" s="204"/>
      <c r="CC4" s="204"/>
      <c r="CD4" s="204"/>
      <c r="CE4" s="204"/>
      <c r="CF4" s="204"/>
      <c r="CG4" s="208"/>
      <c r="CH4" s="208"/>
      <c r="CI4" s="253"/>
      <c r="CJ4" s="253"/>
      <c r="CK4" s="253"/>
      <c r="CL4" s="277"/>
      <c r="CM4" s="277"/>
      <c r="CN4" s="277"/>
      <c r="CO4" s="277"/>
      <c r="CP4" s="277"/>
      <c r="CQ4" s="253"/>
      <c r="CR4" s="253"/>
      <c r="CS4" s="253"/>
      <c r="CT4" s="253"/>
      <c r="CU4" s="253"/>
      <c r="CV4" s="264"/>
      <c r="CW4" s="264"/>
      <c r="CX4" s="264"/>
      <c r="CY4" s="264"/>
      <c r="CZ4" s="264"/>
      <c r="DA4" s="187"/>
      <c r="DB4" s="187"/>
      <c r="DC4" s="187"/>
      <c r="DD4" s="174"/>
      <c r="DE4" s="186"/>
      <c r="DF4" s="77"/>
      <c r="DG4" s="77"/>
      <c r="DH4" s="77"/>
      <c r="DI4" s="77"/>
      <c r="DJ4" s="77"/>
      <c r="DK4" s="265"/>
      <c r="DL4" s="265"/>
      <c r="DM4" s="265"/>
      <c r="DN4" s="265"/>
      <c r="DO4" s="265"/>
      <c r="DP4" s="186"/>
      <c r="DQ4" s="186"/>
      <c r="DR4" s="186"/>
      <c r="DS4" s="186"/>
      <c r="DT4" s="186"/>
      <c r="DU4" s="15"/>
      <c r="DV4" s="15"/>
    </row>
    <row r="5" spans="1:126" ht="15">
      <c r="A5" s="7"/>
      <c r="B5" s="9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3"/>
      <c r="AG5" s="90"/>
      <c r="AH5" s="218"/>
      <c r="AI5" s="241"/>
      <c r="AJ5" s="241"/>
      <c r="AK5" s="241"/>
      <c r="AL5" s="241"/>
      <c r="AM5" s="241"/>
      <c r="AN5" s="241"/>
      <c r="AO5" s="241"/>
      <c r="AP5" s="241"/>
      <c r="AQ5" s="241"/>
      <c r="AR5" s="430"/>
      <c r="AS5" s="430"/>
      <c r="AT5" s="430"/>
      <c r="AU5" s="430"/>
      <c r="AV5" s="430"/>
      <c r="AW5" s="259"/>
      <c r="AX5" s="259"/>
      <c r="AY5" s="259"/>
      <c r="AZ5" s="259"/>
      <c r="BA5" s="204"/>
      <c r="BB5" s="204"/>
      <c r="BC5" s="204"/>
      <c r="BD5" s="204"/>
      <c r="BE5" s="273"/>
      <c r="BF5" s="204"/>
      <c r="BG5" s="204"/>
      <c r="BH5" s="204"/>
      <c r="BI5" s="204"/>
      <c r="BJ5" s="204"/>
      <c r="BK5" s="204"/>
      <c r="BL5" s="204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208"/>
      <c r="BX5" s="208"/>
      <c r="BY5" s="208"/>
      <c r="BZ5" s="208"/>
      <c r="CA5" s="208"/>
      <c r="CB5" s="204"/>
      <c r="CC5" s="204"/>
      <c r="CD5" s="204"/>
      <c r="CE5" s="204"/>
      <c r="CF5" s="204"/>
      <c r="CG5" s="208"/>
      <c r="CH5" s="208"/>
      <c r="CI5" s="208"/>
      <c r="CJ5" s="208"/>
      <c r="CK5" s="208"/>
      <c r="CL5" s="204"/>
      <c r="CM5" s="204"/>
      <c r="CN5" s="204"/>
      <c r="CO5" s="204"/>
      <c r="CP5" s="204"/>
      <c r="CQ5" s="208"/>
      <c r="CR5" s="208"/>
      <c r="CS5" s="208"/>
      <c r="CT5" s="208"/>
      <c r="CU5" s="208"/>
      <c r="CV5" s="241"/>
      <c r="CW5" s="241"/>
      <c r="CX5" s="241"/>
      <c r="CY5" s="241"/>
      <c r="CZ5" s="241"/>
      <c r="DA5" s="174"/>
      <c r="DB5" s="174"/>
      <c r="DC5" s="184"/>
      <c r="DD5" s="174"/>
      <c r="DE5" s="186"/>
      <c r="DF5" s="77"/>
      <c r="DG5" s="77"/>
      <c r="DH5" s="77"/>
      <c r="DI5" s="77"/>
      <c r="DJ5" s="77"/>
      <c r="DK5" s="265"/>
      <c r="DL5" s="265"/>
      <c r="DM5" s="265"/>
      <c r="DN5" s="265"/>
      <c r="DO5" s="265"/>
      <c r="DP5" s="186"/>
      <c r="DQ5" s="186"/>
      <c r="DR5" s="186"/>
      <c r="DS5" s="186"/>
      <c r="DT5" s="186"/>
      <c r="DU5" s="15"/>
      <c r="DV5" s="15"/>
    </row>
    <row r="6" spans="1:126" ht="15">
      <c r="A6" s="7" t="s">
        <v>135</v>
      </c>
      <c r="B6" s="9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3"/>
      <c r="AG6" s="90"/>
      <c r="AH6" s="218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74"/>
      <c r="BF6" s="204"/>
      <c r="BG6" s="204"/>
      <c r="BH6" s="204"/>
      <c r="BI6" s="204"/>
      <c r="BJ6" s="204"/>
      <c r="BK6" s="204"/>
      <c r="BL6" s="204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208"/>
      <c r="BX6" s="208"/>
      <c r="BY6" s="208"/>
      <c r="BZ6" s="208"/>
      <c r="CA6" s="208"/>
      <c r="CB6" s="204"/>
      <c r="CC6" s="204"/>
      <c r="CD6" s="204"/>
      <c r="CE6" s="204"/>
      <c r="CF6" s="204"/>
      <c r="CG6" s="208"/>
      <c r="CH6" s="208"/>
      <c r="CI6" s="208"/>
      <c r="CJ6" s="208"/>
      <c r="CK6" s="208"/>
      <c r="CL6" s="204"/>
      <c r="CM6" s="204"/>
      <c r="CN6" s="204"/>
      <c r="CO6" s="204"/>
      <c r="CP6" s="204"/>
      <c r="CQ6" s="208"/>
      <c r="CR6" s="208"/>
      <c r="CS6" s="208"/>
      <c r="CT6" s="208"/>
      <c r="CU6" s="208"/>
      <c r="CV6" s="241"/>
      <c r="CW6" s="241"/>
      <c r="CX6" s="241"/>
      <c r="CY6" s="241"/>
      <c r="CZ6" s="241"/>
      <c r="DA6" s="174"/>
      <c r="DB6" s="174"/>
      <c r="DC6" s="174"/>
      <c r="DD6" s="174"/>
      <c r="DE6" s="186"/>
      <c r="DF6" s="77"/>
      <c r="DG6" s="77"/>
      <c r="DH6" s="77"/>
      <c r="DI6" s="77"/>
      <c r="DJ6" s="77"/>
      <c r="DK6" s="265"/>
      <c r="DL6" s="265"/>
      <c r="DM6" s="265"/>
      <c r="DN6" s="265"/>
      <c r="DO6" s="265"/>
      <c r="DP6" s="186"/>
      <c r="DQ6" s="186"/>
      <c r="DR6" s="186"/>
      <c r="DS6" s="186"/>
      <c r="DT6" s="186"/>
      <c r="DU6" s="15"/>
      <c r="DV6" s="15"/>
    </row>
    <row r="7" spans="1:126" ht="15">
      <c r="A7" s="2"/>
      <c r="B7" s="9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62"/>
      <c r="AG7" s="91"/>
      <c r="AH7" s="217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75"/>
      <c r="BF7" s="260"/>
      <c r="BG7" s="260"/>
      <c r="BH7" s="260"/>
      <c r="BI7" s="260"/>
      <c r="BJ7" s="260"/>
      <c r="BK7" s="260"/>
      <c r="BL7" s="260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209"/>
      <c r="BX7" s="209"/>
      <c r="BY7" s="209"/>
      <c r="BZ7" s="209"/>
      <c r="CA7" s="209"/>
      <c r="CB7" s="260"/>
      <c r="CC7" s="260"/>
      <c r="CD7" s="260"/>
      <c r="CE7" s="260"/>
      <c r="CF7" s="260"/>
      <c r="CG7" s="209"/>
      <c r="CH7" s="209"/>
      <c r="CI7" s="209"/>
      <c r="CJ7" s="209"/>
      <c r="CK7" s="209"/>
      <c r="CL7" s="260"/>
      <c r="CM7" s="260"/>
      <c r="CN7" s="260"/>
      <c r="CO7" s="260"/>
      <c r="CP7" s="260"/>
      <c r="CQ7" s="209"/>
      <c r="CR7" s="209"/>
      <c r="CS7" s="209"/>
      <c r="CT7" s="209"/>
      <c r="CU7" s="209"/>
      <c r="CV7" s="240"/>
      <c r="CW7" s="240"/>
      <c r="CX7" s="240"/>
      <c r="CY7" s="240"/>
      <c r="CZ7" s="240"/>
      <c r="DA7" s="173"/>
      <c r="DB7" s="173"/>
      <c r="DC7" s="173"/>
      <c r="DD7" s="173"/>
      <c r="DE7" s="186"/>
      <c r="DF7" s="77"/>
      <c r="DG7" s="77"/>
      <c r="DH7" s="77"/>
      <c r="DI7" s="77"/>
      <c r="DJ7" s="77"/>
      <c r="DK7" s="265"/>
      <c r="DL7" s="265"/>
      <c r="DM7" s="265"/>
      <c r="DN7" s="265"/>
      <c r="DO7" s="265"/>
      <c r="DP7" s="186"/>
      <c r="DQ7" s="186"/>
      <c r="DR7" s="186"/>
      <c r="DS7" s="186"/>
      <c r="DT7" s="186"/>
      <c r="DU7" s="15"/>
      <c r="DV7" s="15"/>
    </row>
    <row r="8" spans="1:126" ht="14.25">
      <c r="A8" s="9"/>
      <c r="B8" s="397" t="s">
        <v>136</v>
      </c>
      <c r="C8" s="433" t="s">
        <v>137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5"/>
      <c r="AF8" s="439" t="s">
        <v>138</v>
      </c>
      <c r="AG8" s="397" t="s">
        <v>139</v>
      </c>
      <c r="AH8" s="398"/>
      <c r="AI8" s="393" t="s">
        <v>168</v>
      </c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415" t="s">
        <v>169</v>
      </c>
      <c r="BN8" s="416"/>
      <c r="BO8" s="416"/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416"/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416"/>
      <c r="CN8" s="416"/>
      <c r="CO8" s="416"/>
      <c r="CP8" s="417"/>
      <c r="CQ8" s="393" t="s">
        <v>170</v>
      </c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3" t="s">
        <v>171</v>
      </c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3" t="s">
        <v>140</v>
      </c>
      <c r="DV8" s="15"/>
    </row>
    <row r="9" spans="1:126" ht="14.25">
      <c r="A9" s="10"/>
      <c r="B9" s="398"/>
      <c r="C9" s="436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8"/>
      <c r="AF9" s="440"/>
      <c r="AG9" s="398"/>
      <c r="AH9" s="398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418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19"/>
      <c r="BZ9" s="419"/>
      <c r="CA9" s="419"/>
      <c r="CB9" s="419"/>
      <c r="CC9" s="419"/>
      <c r="CD9" s="419"/>
      <c r="CE9" s="419"/>
      <c r="CF9" s="419"/>
      <c r="CG9" s="419"/>
      <c r="CH9" s="419"/>
      <c r="CI9" s="419"/>
      <c r="CJ9" s="419"/>
      <c r="CK9" s="419"/>
      <c r="CL9" s="419"/>
      <c r="CM9" s="419"/>
      <c r="CN9" s="419"/>
      <c r="CO9" s="419"/>
      <c r="CP9" s="420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  <c r="DQ9" s="394"/>
      <c r="DR9" s="394"/>
      <c r="DS9" s="394"/>
      <c r="DT9" s="394"/>
      <c r="DU9" s="394"/>
      <c r="DV9" s="15"/>
    </row>
    <row r="10" spans="1:126" ht="14.25">
      <c r="A10" s="10"/>
      <c r="B10" s="398"/>
      <c r="C10" s="393" t="s">
        <v>141</v>
      </c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3" t="s">
        <v>142</v>
      </c>
      <c r="X10" s="394"/>
      <c r="Y10" s="394"/>
      <c r="Z10" s="394"/>
      <c r="AA10" s="394"/>
      <c r="AB10" s="394"/>
      <c r="AC10" s="424" t="s">
        <v>133</v>
      </c>
      <c r="AD10" s="425"/>
      <c r="AE10" s="426"/>
      <c r="AF10" s="440"/>
      <c r="AG10" s="398"/>
      <c r="AH10" s="398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421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2"/>
      <c r="CN10" s="422"/>
      <c r="CO10" s="422"/>
      <c r="CP10" s="423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4"/>
      <c r="DV10" s="15"/>
    </row>
    <row r="11" spans="1:126" ht="26.25" customHeight="1">
      <c r="A11" s="11" t="s">
        <v>143</v>
      </c>
      <c r="B11" s="398"/>
      <c r="C11" s="427" t="s">
        <v>144</v>
      </c>
      <c r="D11" s="428"/>
      <c r="E11" s="428"/>
      <c r="F11" s="393" t="s">
        <v>145</v>
      </c>
      <c r="G11" s="394"/>
      <c r="H11" s="394"/>
      <c r="I11" s="394"/>
      <c r="J11" s="393" t="s">
        <v>146</v>
      </c>
      <c r="K11" s="394"/>
      <c r="L11" s="394"/>
      <c r="M11" s="393" t="s">
        <v>147</v>
      </c>
      <c r="N11" s="394"/>
      <c r="O11" s="394"/>
      <c r="P11" s="394"/>
      <c r="Q11" s="393" t="s">
        <v>148</v>
      </c>
      <c r="R11" s="394"/>
      <c r="S11" s="394"/>
      <c r="T11" s="393" t="s">
        <v>149</v>
      </c>
      <c r="U11" s="394"/>
      <c r="V11" s="394"/>
      <c r="W11" s="393" t="s">
        <v>150</v>
      </c>
      <c r="X11" s="394"/>
      <c r="Y11" s="394"/>
      <c r="Z11" s="393" t="s">
        <v>151</v>
      </c>
      <c r="AA11" s="394"/>
      <c r="AB11" s="394"/>
      <c r="AC11" s="395" t="s">
        <v>134</v>
      </c>
      <c r="AD11" s="396"/>
      <c r="AE11" s="396"/>
      <c r="AF11" s="440"/>
      <c r="AG11" s="398"/>
      <c r="AH11" s="398"/>
      <c r="AI11" s="377" t="s">
        <v>407</v>
      </c>
      <c r="AJ11" s="378"/>
      <c r="AK11" s="378"/>
      <c r="AL11" s="378"/>
      <c r="AM11" s="378"/>
      <c r="AN11" s="378"/>
      <c r="AO11" s="378"/>
      <c r="AP11" s="378"/>
      <c r="AQ11" s="378"/>
      <c r="AR11" s="378"/>
      <c r="AS11" s="379" t="s">
        <v>408</v>
      </c>
      <c r="AT11" s="380"/>
      <c r="AU11" s="380"/>
      <c r="AV11" s="380"/>
      <c r="AW11" s="380"/>
      <c r="AX11" s="379" t="s">
        <v>409</v>
      </c>
      <c r="AY11" s="380"/>
      <c r="AZ11" s="380"/>
      <c r="BA11" s="380"/>
      <c r="BB11" s="380"/>
      <c r="BC11" s="410" t="s">
        <v>86</v>
      </c>
      <c r="BD11" s="411"/>
      <c r="BE11" s="411"/>
      <c r="BF11" s="411"/>
      <c r="BG11" s="412"/>
      <c r="BH11" s="413" t="s">
        <v>425</v>
      </c>
      <c r="BI11" s="413"/>
      <c r="BJ11" s="413"/>
      <c r="BK11" s="413"/>
      <c r="BL11" s="414"/>
      <c r="BM11" s="406" t="s">
        <v>407</v>
      </c>
      <c r="BN11" s="372"/>
      <c r="BO11" s="372"/>
      <c r="BP11" s="372"/>
      <c r="BQ11" s="372"/>
      <c r="BR11" s="372"/>
      <c r="BS11" s="372"/>
      <c r="BT11" s="372"/>
      <c r="BU11" s="372"/>
      <c r="BV11" s="372"/>
      <c r="BW11" s="375" t="s">
        <v>408</v>
      </c>
      <c r="BX11" s="376"/>
      <c r="BY11" s="376"/>
      <c r="BZ11" s="376"/>
      <c r="CA11" s="376"/>
      <c r="CB11" s="379" t="s">
        <v>409</v>
      </c>
      <c r="CC11" s="380"/>
      <c r="CD11" s="380"/>
      <c r="CE11" s="380"/>
      <c r="CF11" s="380"/>
      <c r="CG11" s="407" t="s">
        <v>425</v>
      </c>
      <c r="CH11" s="408"/>
      <c r="CI11" s="408"/>
      <c r="CJ11" s="408"/>
      <c r="CK11" s="408"/>
      <c r="CL11" s="408"/>
      <c r="CM11" s="408"/>
      <c r="CN11" s="408"/>
      <c r="CO11" s="408"/>
      <c r="CP11" s="409"/>
      <c r="CQ11" s="375" t="s">
        <v>407</v>
      </c>
      <c r="CR11" s="376"/>
      <c r="CS11" s="376"/>
      <c r="CT11" s="376"/>
      <c r="CU11" s="376"/>
      <c r="CV11" s="399" t="s">
        <v>408</v>
      </c>
      <c r="CW11" s="400"/>
      <c r="CX11" s="400"/>
      <c r="CY11" s="400"/>
      <c r="CZ11" s="400"/>
      <c r="DA11" s="401" t="s">
        <v>409</v>
      </c>
      <c r="DB11" s="402"/>
      <c r="DC11" s="402"/>
      <c r="DD11" s="402"/>
      <c r="DE11" s="402"/>
      <c r="DF11" s="403" t="s">
        <v>407</v>
      </c>
      <c r="DG11" s="388"/>
      <c r="DH11" s="388"/>
      <c r="DI11" s="388"/>
      <c r="DJ11" s="388"/>
      <c r="DK11" s="404" t="s">
        <v>408</v>
      </c>
      <c r="DL11" s="405"/>
      <c r="DM11" s="405"/>
      <c r="DN11" s="405"/>
      <c r="DO11" s="405"/>
      <c r="DP11" s="401" t="s">
        <v>409</v>
      </c>
      <c r="DQ11" s="402"/>
      <c r="DR11" s="402"/>
      <c r="DS11" s="402"/>
      <c r="DT11" s="402"/>
      <c r="DU11" s="394"/>
      <c r="DV11" s="15"/>
    </row>
    <row r="12" spans="1:126" ht="29.25" customHeight="1">
      <c r="A12" s="12"/>
      <c r="B12" s="398"/>
      <c r="C12" s="393" t="s">
        <v>152</v>
      </c>
      <c r="D12" s="393" t="s">
        <v>153</v>
      </c>
      <c r="E12" s="393" t="s">
        <v>154</v>
      </c>
      <c r="F12" s="393" t="s">
        <v>152</v>
      </c>
      <c r="G12" s="393" t="s">
        <v>153</v>
      </c>
      <c r="H12" s="393" t="s">
        <v>154</v>
      </c>
      <c r="I12" s="393" t="s">
        <v>155</v>
      </c>
      <c r="J12" s="393" t="s">
        <v>152</v>
      </c>
      <c r="K12" s="393" t="s">
        <v>156</v>
      </c>
      <c r="L12" s="393" t="s">
        <v>154</v>
      </c>
      <c r="M12" s="393" t="s">
        <v>152</v>
      </c>
      <c r="N12" s="393" t="s">
        <v>156</v>
      </c>
      <c r="O12" s="393" t="s">
        <v>154</v>
      </c>
      <c r="P12" s="393" t="s">
        <v>155</v>
      </c>
      <c r="Q12" s="393" t="s">
        <v>152</v>
      </c>
      <c r="R12" s="393" t="s">
        <v>156</v>
      </c>
      <c r="S12" s="393" t="s">
        <v>154</v>
      </c>
      <c r="T12" s="393" t="s">
        <v>152</v>
      </c>
      <c r="U12" s="393" t="s">
        <v>156</v>
      </c>
      <c r="V12" s="393" t="s">
        <v>154</v>
      </c>
      <c r="W12" s="393" t="s">
        <v>152</v>
      </c>
      <c r="X12" s="393" t="s">
        <v>153</v>
      </c>
      <c r="Y12" s="393" t="s">
        <v>154</v>
      </c>
      <c r="Z12" s="393" t="s">
        <v>152</v>
      </c>
      <c r="AA12" s="393" t="s">
        <v>156</v>
      </c>
      <c r="AB12" s="393" t="s">
        <v>154</v>
      </c>
      <c r="AC12" s="395" t="s">
        <v>152</v>
      </c>
      <c r="AD12" s="395" t="s">
        <v>156</v>
      </c>
      <c r="AE12" s="395" t="s">
        <v>154</v>
      </c>
      <c r="AF12" s="440"/>
      <c r="AG12" s="397" t="s">
        <v>157</v>
      </c>
      <c r="AH12" s="389" t="s">
        <v>158</v>
      </c>
      <c r="AI12" s="391" t="s">
        <v>159</v>
      </c>
      <c r="AJ12" s="392"/>
      <c r="AK12" s="377" t="s">
        <v>172</v>
      </c>
      <c r="AL12" s="378"/>
      <c r="AM12" s="377" t="s">
        <v>172</v>
      </c>
      <c r="AN12" s="378"/>
      <c r="AO12" s="377" t="s">
        <v>422</v>
      </c>
      <c r="AP12" s="378"/>
      <c r="AQ12" s="377" t="s">
        <v>175</v>
      </c>
      <c r="AR12" s="378"/>
      <c r="AS12" s="379" t="s">
        <v>159</v>
      </c>
      <c r="AT12" s="379" t="s">
        <v>172</v>
      </c>
      <c r="AU12" s="379" t="s">
        <v>173</v>
      </c>
      <c r="AV12" s="379" t="s">
        <v>174</v>
      </c>
      <c r="AW12" s="379" t="s">
        <v>175</v>
      </c>
      <c r="AX12" s="379" t="s">
        <v>159</v>
      </c>
      <c r="AY12" s="379" t="s">
        <v>172</v>
      </c>
      <c r="AZ12" s="379" t="s">
        <v>173</v>
      </c>
      <c r="BA12" s="379" t="s">
        <v>174</v>
      </c>
      <c r="BB12" s="379" t="s">
        <v>175</v>
      </c>
      <c r="BC12" s="379" t="s">
        <v>423</v>
      </c>
      <c r="BD12" s="380"/>
      <c r="BE12" s="380"/>
      <c r="BF12" s="380"/>
      <c r="BG12" s="380"/>
      <c r="BH12" s="383" t="s">
        <v>424</v>
      </c>
      <c r="BI12" s="384"/>
      <c r="BJ12" s="384"/>
      <c r="BK12" s="384"/>
      <c r="BL12" s="384"/>
      <c r="BM12" s="385" t="s">
        <v>159</v>
      </c>
      <c r="BN12" s="386"/>
      <c r="BO12" s="371" t="s">
        <v>172</v>
      </c>
      <c r="BP12" s="372"/>
      <c r="BQ12" s="387" t="s">
        <v>173</v>
      </c>
      <c r="BR12" s="388"/>
      <c r="BS12" s="371" t="s">
        <v>174</v>
      </c>
      <c r="BT12" s="372"/>
      <c r="BU12" s="387" t="s">
        <v>175</v>
      </c>
      <c r="BV12" s="388"/>
      <c r="BW12" s="375" t="s">
        <v>159</v>
      </c>
      <c r="BX12" s="375" t="s">
        <v>172</v>
      </c>
      <c r="BY12" s="375" t="s">
        <v>173</v>
      </c>
      <c r="BZ12" s="375" t="s">
        <v>174</v>
      </c>
      <c r="CA12" s="375" t="s">
        <v>175</v>
      </c>
      <c r="CB12" s="379" t="s">
        <v>159</v>
      </c>
      <c r="CC12" s="379" t="s">
        <v>172</v>
      </c>
      <c r="CD12" s="379" t="s">
        <v>173</v>
      </c>
      <c r="CE12" s="379" t="s">
        <v>174</v>
      </c>
      <c r="CF12" s="379" t="s">
        <v>175</v>
      </c>
      <c r="CG12" s="381" t="s">
        <v>426</v>
      </c>
      <c r="CH12" s="382"/>
      <c r="CI12" s="382"/>
      <c r="CJ12" s="382"/>
      <c r="CK12" s="382"/>
      <c r="CL12" s="383" t="s">
        <v>427</v>
      </c>
      <c r="CM12" s="384"/>
      <c r="CN12" s="384"/>
      <c r="CO12" s="384"/>
      <c r="CP12" s="384"/>
      <c r="CQ12" s="376"/>
      <c r="CR12" s="376"/>
      <c r="CS12" s="376"/>
      <c r="CT12" s="376"/>
      <c r="CU12" s="376"/>
      <c r="CV12" s="400"/>
      <c r="CW12" s="400"/>
      <c r="CX12" s="400"/>
      <c r="CY12" s="400"/>
      <c r="CZ12" s="400"/>
      <c r="DA12" s="402"/>
      <c r="DB12" s="402"/>
      <c r="DC12" s="402"/>
      <c r="DD12" s="402"/>
      <c r="DE12" s="402"/>
      <c r="DF12" s="388"/>
      <c r="DG12" s="388"/>
      <c r="DH12" s="388"/>
      <c r="DI12" s="388"/>
      <c r="DJ12" s="388"/>
      <c r="DK12" s="405"/>
      <c r="DL12" s="405"/>
      <c r="DM12" s="405"/>
      <c r="DN12" s="405"/>
      <c r="DO12" s="405"/>
      <c r="DP12" s="402"/>
      <c r="DQ12" s="402"/>
      <c r="DR12" s="402"/>
      <c r="DS12" s="402"/>
      <c r="DT12" s="402"/>
      <c r="DU12" s="394"/>
      <c r="DV12" s="15"/>
    </row>
    <row r="13" spans="1:126" ht="14.25">
      <c r="A13" s="10"/>
      <c r="B13" s="398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6"/>
      <c r="AD13" s="396"/>
      <c r="AE13" s="396"/>
      <c r="AF13" s="440"/>
      <c r="AG13" s="398"/>
      <c r="AH13" s="390"/>
      <c r="AI13" s="377" t="s">
        <v>313</v>
      </c>
      <c r="AJ13" s="377" t="s">
        <v>160</v>
      </c>
      <c r="AK13" s="377" t="s">
        <v>313</v>
      </c>
      <c r="AL13" s="377" t="s">
        <v>160</v>
      </c>
      <c r="AM13" s="377" t="s">
        <v>313</v>
      </c>
      <c r="AN13" s="377" t="s">
        <v>160</v>
      </c>
      <c r="AO13" s="377" t="s">
        <v>313</v>
      </c>
      <c r="AP13" s="377" t="s">
        <v>160</v>
      </c>
      <c r="AQ13" s="377" t="s">
        <v>313</v>
      </c>
      <c r="AR13" s="377" t="s">
        <v>160</v>
      </c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4"/>
      <c r="BI13" s="384"/>
      <c r="BJ13" s="384"/>
      <c r="BK13" s="384"/>
      <c r="BL13" s="384"/>
      <c r="BM13" s="386"/>
      <c r="BN13" s="386"/>
      <c r="BO13" s="372"/>
      <c r="BP13" s="372"/>
      <c r="BQ13" s="388"/>
      <c r="BR13" s="388"/>
      <c r="BS13" s="372"/>
      <c r="BT13" s="372"/>
      <c r="BU13" s="388"/>
      <c r="BV13" s="388"/>
      <c r="BW13" s="376"/>
      <c r="BX13" s="376"/>
      <c r="BY13" s="376"/>
      <c r="BZ13" s="376"/>
      <c r="CA13" s="376"/>
      <c r="CB13" s="380"/>
      <c r="CC13" s="380"/>
      <c r="CD13" s="380"/>
      <c r="CE13" s="380"/>
      <c r="CF13" s="380"/>
      <c r="CG13" s="382"/>
      <c r="CH13" s="382"/>
      <c r="CI13" s="382"/>
      <c r="CJ13" s="382"/>
      <c r="CK13" s="382"/>
      <c r="CL13" s="384"/>
      <c r="CM13" s="384"/>
      <c r="CN13" s="384"/>
      <c r="CO13" s="384"/>
      <c r="CP13" s="384"/>
      <c r="CQ13" s="376"/>
      <c r="CR13" s="376"/>
      <c r="CS13" s="376"/>
      <c r="CT13" s="376"/>
      <c r="CU13" s="376"/>
      <c r="CV13" s="400"/>
      <c r="CW13" s="400"/>
      <c r="CX13" s="400"/>
      <c r="CY13" s="400"/>
      <c r="CZ13" s="400"/>
      <c r="DA13" s="402"/>
      <c r="DB13" s="402"/>
      <c r="DC13" s="402"/>
      <c r="DD13" s="402"/>
      <c r="DE13" s="402"/>
      <c r="DF13" s="388"/>
      <c r="DG13" s="388"/>
      <c r="DH13" s="388"/>
      <c r="DI13" s="388"/>
      <c r="DJ13" s="388"/>
      <c r="DK13" s="405"/>
      <c r="DL13" s="405"/>
      <c r="DM13" s="405"/>
      <c r="DN13" s="405"/>
      <c r="DO13" s="405"/>
      <c r="DP13" s="402"/>
      <c r="DQ13" s="402"/>
      <c r="DR13" s="402"/>
      <c r="DS13" s="402"/>
      <c r="DT13" s="402"/>
      <c r="DU13" s="394"/>
      <c r="DV13" s="15"/>
    </row>
    <row r="14" spans="1:126" ht="14.25">
      <c r="A14" s="10"/>
      <c r="B14" s="398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6"/>
      <c r="AD14" s="396"/>
      <c r="AE14" s="396"/>
      <c r="AF14" s="440"/>
      <c r="AG14" s="398"/>
      <c r="AH14" s="390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79" t="s">
        <v>159</v>
      </c>
      <c r="BD14" s="379" t="s">
        <v>177</v>
      </c>
      <c r="BE14" s="379" t="s">
        <v>173</v>
      </c>
      <c r="BF14" s="379" t="s">
        <v>174</v>
      </c>
      <c r="BG14" s="379" t="s">
        <v>175</v>
      </c>
      <c r="BH14" s="379" t="s">
        <v>159</v>
      </c>
      <c r="BI14" s="379" t="s">
        <v>177</v>
      </c>
      <c r="BJ14" s="379" t="s">
        <v>173</v>
      </c>
      <c r="BK14" s="379" t="s">
        <v>174</v>
      </c>
      <c r="BL14" s="379" t="s">
        <v>175</v>
      </c>
      <c r="BM14" s="371" t="s">
        <v>176</v>
      </c>
      <c r="BN14" s="371" t="s">
        <v>160</v>
      </c>
      <c r="BO14" s="371" t="s">
        <v>176</v>
      </c>
      <c r="BP14" s="371" t="s">
        <v>160</v>
      </c>
      <c r="BQ14" s="371" t="s">
        <v>176</v>
      </c>
      <c r="BR14" s="371" t="s">
        <v>160</v>
      </c>
      <c r="BS14" s="371" t="s">
        <v>176</v>
      </c>
      <c r="BT14" s="371" t="s">
        <v>160</v>
      </c>
      <c r="BU14" s="371" t="s">
        <v>176</v>
      </c>
      <c r="BV14" s="371" t="s">
        <v>160</v>
      </c>
      <c r="BW14" s="376"/>
      <c r="BX14" s="376"/>
      <c r="BY14" s="376"/>
      <c r="BZ14" s="376"/>
      <c r="CA14" s="376"/>
      <c r="CB14" s="380"/>
      <c r="CC14" s="380"/>
      <c r="CD14" s="380"/>
      <c r="CE14" s="380"/>
      <c r="CF14" s="380"/>
      <c r="CG14" s="375" t="s">
        <v>159</v>
      </c>
      <c r="CH14" s="375" t="s">
        <v>178</v>
      </c>
      <c r="CI14" s="375" t="s">
        <v>173</v>
      </c>
      <c r="CJ14" s="375" t="s">
        <v>174</v>
      </c>
      <c r="CK14" s="375" t="s">
        <v>175</v>
      </c>
      <c r="CL14" s="379" t="s">
        <v>159</v>
      </c>
      <c r="CM14" s="379" t="s">
        <v>178</v>
      </c>
      <c r="CN14" s="379" t="s">
        <v>173</v>
      </c>
      <c r="CO14" s="379" t="s">
        <v>174</v>
      </c>
      <c r="CP14" s="379" t="s">
        <v>175</v>
      </c>
      <c r="CQ14" s="375" t="s">
        <v>159</v>
      </c>
      <c r="CR14" s="375" t="s">
        <v>178</v>
      </c>
      <c r="CS14" s="375" t="s">
        <v>173</v>
      </c>
      <c r="CT14" s="375" t="s">
        <v>174</v>
      </c>
      <c r="CU14" s="375" t="s">
        <v>175</v>
      </c>
      <c r="CV14" s="377" t="s">
        <v>159</v>
      </c>
      <c r="CW14" s="377" t="s">
        <v>178</v>
      </c>
      <c r="CX14" s="377" t="s">
        <v>173</v>
      </c>
      <c r="CY14" s="377" t="s">
        <v>174</v>
      </c>
      <c r="CZ14" s="377" t="s">
        <v>175</v>
      </c>
      <c r="DA14" s="369" t="s">
        <v>159</v>
      </c>
      <c r="DB14" s="369" t="s">
        <v>178</v>
      </c>
      <c r="DC14" s="369" t="s">
        <v>173</v>
      </c>
      <c r="DD14" s="369" t="s">
        <v>174</v>
      </c>
      <c r="DE14" s="369" t="s">
        <v>175</v>
      </c>
      <c r="DF14" s="371" t="s">
        <v>159</v>
      </c>
      <c r="DG14" s="371" t="s">
        <v>178</v>
      </c>
      <c r="DH14" s="371" t="s">
        <v>173</v>
      </c>
      <c r="DI14" s="371" t="s">
        <v>174</v>
      </c>
      <c r="DJ14" s="371" t="s">
        <v>175</v>
      </c>
      <c r="DK14" s="375" t="s">
        <v>159</v>
      </c>
      <c r="DL14" s="375" t="s">
        <v>178</v>
      </c>
      <c r="DM14" s="375" t="s">
        <v>173</v>
      </c>
      <c r="DN14" s="375" t="s">
        <v>174</v>
      </c>
      <c r="DO14" s="375" t="s">
        <v>175</v>
      </c>
      <c r="DP14" s="369" t="s">
        <v>159</v>
      </c>
      <c r="DQ14" s="369" t="s">
        <v>178</v>
      </c>
      <c r="DR14" s="369" t="s">
        <v>173</v>
      </c>
      <c r="DS14" s="369" t="s">
        <v>174</v>
      </c>
      <c r="DT14" s="369" t="s">
        <v>175</v>
      </c>
      <c r="DU14" s="394"/>
      <c r="DV14" s="15"/>
    </row>
    <row r="15" spans="1:126" ht="14.25">
      <c r="A15" s="10"/>
      <c r="B15" s="398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6"/>
      <c r="AD15" s="396"/>
      <c r="AE15" s="396"/>
      <c r="AF15" s="440"/>
      <c r="AG15" s="398"/>
      <c r="AH15" s="390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6"/>
      <c r="BX15" s="376"/>
      <c r="BY15" s="376"/>
      <c r="BZ15" s="376"/>
      <c r="CA15" s="376"/>
      <c r="CB15" s="380"/>
      <c r="CC15" s="380"/>
      <c r="CD15" s="380"/>
      <c r="CE15" s="380"/>
      <c r="CF15" s="380"/>
      <c r="CG15" s="376"/>
      <c r="CH15" s="376"/>
      <c r="CI15" s="376"/>
      <c r="CJ15" s="376"/>
      <c r="CK15" s="376"/>
      <c r="CL15" s="380"/>
      <c r="CM15" s="380"/>
      <c r="CN15" s="380"/>
      <c r="CO15" s="380"/>
      <c r="CP15" s="380"/>
      <c r="CQ15" s="376"/>
      <c r="CR15" s="376"/>
      <c r="CS15" s="376"/>
      <c r="CT15" s="376"/>
      <c r="CU15" s="376"/>
      <c r="CV15" s="378"/>
      <c r="CW15" s="378"/>
      <c r="CX15" s="378"/>
      <c r="CY15" s="378"/>
      <c r="CZ15" s="378"/>
      <c r="DA15" s="370"/>
      <c r="DB15" s="370"/>
      <c r="DC15" s="370"/>
      <c r="DD15" s="370"/>
      <c r="DE15" s="370"/>
      <c r="DF15" s="372"/>
      <c r="DG15" s="372"/>
      <c r="DH15" s="372"/>
      <c r="DI15" s="372"/>
      <c r="DJ15" s="372"/>
      <c r="DK15" s="376"/>
      <c r="DL15" s="376"/>
      <c r="DM15" s="376"/>
      <c r="DN15" s="376"/>
      <c r="DO15" s="376"/>
      <c r="DP15" s="370"/>
      <c r="DQ15" s="370"/>
      <c r="DR15" s="370"/>
      <c r="DS15" s="370"/>
      <c r="DT15" s="370"/>
      <c r="DU15" s="394"/>
      <c r="DV15" s="15"/>
    </row>
    <row r="16" spans="1:126" ht="21.75" customHeight="1">
      <c r="A16" s="10"/>
      <c r="B16" s="398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6"/>
      <c r="AD16" s="396"/>
      <c r="AE16" s="396"/>
      <c r="AF16" s="440"/>
      <c r="AG16" s="398"/>
      <c r="AH16" s="390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6"/>
      <c r="BX16" s="376"/>
      <c r="BY16" s="376"/>
      <c r="BZ16" s="376"/>
      <c r="CA16" s="376"/>
      <c r="CB16" s="380"/>
      <c r="CC16" s="380"/>
      <c r="CD16" s="380"/>
      <c r="CE16" s="380"/>
      <c r="CF16" s="380"/>
      <c r="CG16" s="376"/>
      <c r="CH16" s="376"/>
      <c r="CI16" s="376"/>
      <c r="CJ16" s="376"/>
      <c r="CK16" s="376"/>
      <c r="CL16" s="380"/>
      <c r="CM16" s="380"/>
      <c r="CN16" s="380"/>
      <c r="CO16" s="380"/>
      <c r="CP16" s="380"/>
      <c r="CQ16" s="376"/>
      <c r="CR16" s="376"/>
      <c r="CS16" s="376"/>
      <c r="CT16" s="376"/>
      <c r="CU16" s="376"/>
      <c r="CV16" s="378"/>
      <c r="CW16" s="378"/>
      <c r="CX16" s="378"/>
      <c r="CY16" s="378"/>
      <c r="CZ16" s="378"/>
      <c r="DA16" s="370"/>
      <c r="DB16" s="370"/>
      <c r="DC16" s="370"/>
      <c r="DD16" s="370"/>
      <c r="DE16" s="370"/>
      <c r="DF16" s="372"/>
      <c r="DG16" s="372"/>
      <c r="DH16" s="372"/>
      <c r="DI16" s="372"/>
      <c r="DJ16" s="372"/>
      <c r="DK16" s="376"/>
      <c r="DL16" s="376"/>
      <c r="DM16" s="376"/>
      <c r="DN16" s="376"/>
      <c r="DO16" s="376"/>
      <c r="DP16" s="370"/>
      <c r="DQ16" s="370"/>
      <c r="DR16" s="370"/>
      <c r="DS16" s="370"/>
      <c r="DT16" s="370"/>
      <c r="DU16" s="394"/>
      <c r="DV16" s="15"/>
    </row>
    <row r="17" spans="1:126" ht="30" customHeight="1">
      <c r="A17" s="10"/>
      <c r="B17" s="398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6"/>
      <c r="AD17" s="396"/>
      <c r="AE17" s="396"/>
      <c r="AF17" s="440"/>
      <c r="AG17" s="398"/>
      <c r="AH17" s="390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6"/>
      <c r="BX17" s="376"/>
      <c r="BY17" s="376"/>
      <c r="BZ17" s="376"/>
      <c r="CA17" s="376"/>
      <c r="CB17" s="380"/>
      <c r="CC17" s="380"/>
      <c r="CD17" s="380"/>
      <c r="CE17" s="380"/>
      <c r="CF17" s="380"/>
      <c r="CG17" s="376"/>
      <c r="CH17" s="376"/>
      <c r="CI17" s="376"/>
      <c r="CJ17" s="376"/>
      <c r="CK17" s="376"/>
      <c r="CL17" s="380"/>
      <c r="CM17" s="380"/>
      <c r="CN17" s="380"/>
      <c r="CO17" s="380"/>
      <c r="CP17" s="380"/>
      <c r="CQ17" s="376"/>
      <c r="CR17" s="376"/>
      <c r="CS17" s="376"/>
      <c r="CT17" s="376"/>
      <c r="CU17" s="376"/>
      <c r="CV17" s="378"/>
      <c r="CW17" s="378"/>
      <c r="CX17" s="378"/>
      <c r="CY17" s="378"/>
      <c r="CZ17" s="378"/>
      <c r="DA17" s="370"/>
      <c r="DB17" s="370"/>
      <c r="DC17" s="370"/>
      <c r="DD17" s="370"/>
      <c r="DE17" s="370"/>
      <c r="DF17" s="372"/>
      <c r="DG17" s="372"/>
      <c r="DH17" s="372"/>
      <c r="DI17" s="372"/>
      <c r="DJ17" s="372"/>
      <c r="DK17" s="376"/>
      <c r="DL17" s="376"/>
      <c r="DM17" s="376"/>
      <c r="DN17" s="376"/>
      <c r="DO17" s="376"/>
      <c r="DP17" s="370"/>
      <c r="DQ17" s="370"/>
      <c r="DR17" s="370"/>
      <c r="DS17" s="370"/>
      <c r="DT17" s="370"/>
      <c r="DU17" s="394"/>
      <c r="DV17" s="15"/>
    </row>
    <row r="18" spans="1:126" ht="33.75" customHeight="1">
      <c r="A18" s="13" t="s">
        <v>161</v>
      </c>
      <c r="B18" s="92" t="s">
        <v>162</v>
      </c>
      <c r="C18" s="211">
        <v>3</v>
      </c>
      <c r="D18" s="211">
        <v>4</v>
      </c>
      <c r="E18" s="211">
        <v>5</v>
      </c>
      <c r="F18" s="211">
        <v>6</v>
      </c>
      <c r="G18" s="211">
        <v>7</v>
      </c>
      <c r="H18" s="211">
        <v>8</v>
      </c>
      <c r="I18" s="211">
        <v>9</v>
      </c>
      <c r="J18" s="211">
        <v>10</v>
      </c>
      <c r="K18" s="211">
        <v>11</v>
      </c>
      <c r="L18" s="211">
        <v>12</v>
      </c>
      <c r="M18" s="211">
        <v>13</v>
      </c>
      <c r="N18" s="211">
        <v>14</v>
      </c>
      <c r="O18" s="211">
        <v>15</v>
      </c>
      <c r="P18" s="211">
        <v>16</v>
      </c>
      <c r="Q18" s="211">
        <v>17</v>
      </c>
      <c r="R18" s="211">
        <v>18</v>
      </c>
      <c r="S18" s="211">
        <v>19</v>
      </c>
      <c r="T18" s="211">
        <v>20</v>
      </c>
      <c r="U18" s="211">
        <v>21</v>
      </c>
      <c r="V18" s="211">
        <v>22</v>
      </c>
      <c r="W18" s="211">
        <v>23</v>
      </c>
      <c r="X18" s="211">
        <v>24</v>
      </c>
      <c r="Y18" s="211">
        <v>25</v>
      </c>
      <c r="Z18" s="211">
        <v>26</v>
      </c>
      <c r="AA18" s="211">
        <v>27</v>
      </c>
      <c r="AB18" s="211">
        <v>28</v>
      </c>
      <c r="AC18" s="211"/>
      <c r="AD18" s="211"/>
      <c r="AE18" s="211"/>
      <c r="AF18" s="64">
        <v>29</v>
      </c>
      <c r="AG18" s="373">
        <v>30</v>
      </c>
      <c r="AH18" s="374"/>
      <c r="AI18" s="242" t="s">
        <v>179</v>
      </c>
      <c r="AJ18" s="242" t="s">
        <v>180</v>
      </c>
      <c r="AK18" s="242">
        <v>33</v>
      </c>
      <c r="AL18" s="242">
        <v>34</v>
      </c>
      <c r="AM18" s="242">
        <v>35</v>
      </c>
      <c r="AN18" s="242">
        <v>36</v>
      </c>
      <c r="AO18" s="242">
        <v>37</v>
      </c>
      <c r="AP18" s="242">
        <v>38</v>
      </c>
      <c r="AQ18" s="242">
        <v>39</v>
      </c>
      <c r="AR18" s="242">
        <v>40</v>
      </c>
      <c r="AS18" s="189" t="s">
        <v>181</v>
      </c>
      <c r="AT18" s="189">
        <v>42</v>
      </c>
      <c r="AU18" s="189">
        <v>43</v>
      </c>
      <c r="AV18" s="189">
        <v>44</v>
      </c>
      <c r="AW18" s="189">
        <v>45</v>
      </c>
      <c r="AX18" s="189" t="s">
        <v>182</v>
      </c>
      <c r="AY18" s="189">
        <v>47</v>
      </c>
      <c r="AZ18" s="189">
        <v>48</v>
      </c>
      <c r="BA18" s="189">
        <v>49</v>
      </c>
      <c r="BB18" s="189">
        <v>50</v>
      </c>
      <c r="BC18" s="189" t="s">
        <v>183</v>
      </c>
      <c r="BD18" s="189">
        <v>52</v>
      </c>
      <c r="BE18" s="189">
        <v>53</v>
      </c>
      <c r="BF18" s="189">
        <v>54</v>
      </c>
      <c r="BG18" s="189">
        <v>55</v>
      </c>
      <c r="BH18" s="189" t="s">
        <v>184</v>
      </c>
      <c r="BI18" s="189">
        <v>57</v>
      </c>
      <c r="BJ18" s="189">
        <v>58</v>
      </c>
      <c r="BK18" s="189">
        <v>59</v>
      </c>
      <c r="BL18" s="189">
        <v>60</v>
      </c>
      <c r="BM18" s="73" t="s">
        <v>185</v>
      </c>
      <c r="BN18" s="73" t="s">
        <v>186</v>
      </c>
      <c r="BO18" s="73">
        <v>63</v>
      </c>
      <c r="BP18" s="73">
        <v>64</v>
      </c>
      <c r="BQ18" s="73">
        <v>65</v>
      </c>
      <c r="BR18" s="73">
        <v>66</v>
      </c>
      <c r="BS18" s="73">
        <v>67</v>
      </c>
      <c r="BT18" s="73">
        <v>68</v>
      </c>
      <c r="BU18" s="73">
        <v>69</v>
      </c>
      <c r="BV18" s="73">
        <v>70</v>
      </c>
      <c r="BW18" s="196" t="s">
        <v>187</v>
      </c>
      <c r="BX18" s="196">
        <v>72</v>
      </c>
      <c r="BY18" s="196">
        <v>73</v>
      </c>
      <c r="BZ18" s="196">
        <v>74</v>
      </c>
      <c r="CA18" s="196">
        <v>75</v>
      </c>
      <c r="CB18" s="189" t="s">
        <v>188</v>
      </c>
      <c r="CC18" s="189">
        <v>77</v>
      </c>
      <c r="CD18" s="189">
        <v>78</v>
      </c>
      <c r="CE18" s="189">
        <v>79</v>
      </c>
      <c r="CF18" s="189">
        <v>80</v>
      </c>
      <c r="CG18" s="196" t="s">
        <v>189</v>
      </c>
      <c r="CH18" s="196">
        <v>82</v>
      </c>
      <c r="CI18" s="196">
        <v>83</v>
      </c>
      <c r="CJ18" s="196">
        <v>84</v>
      </c>
      <c r="CK18" s="196">
        <v>85</v>
      </c>
      <c r="CL18" s="189" t="s">
        <v>190</v>
      </c>
      <c r="CM18" s="189">
        <v>87</v>
      </c>
      <c r="CN18" s="189">
        <v>88</v>
      </c>
      <c r="CO18" s="189">
        <v>89</v>
      </c>
      <c r="CP18" s="189">
        <v>90</v>
      </c>
      <c r="CQ18" s="196" t="s">
        <v>191</v>
      </c>
      <c r="CR18" s="196">
        <v>92</v>
      </c>
      <c r="CS18" s="196">
        <v>93</v>
      </c>
      <c r="CT18" s="196">
        <v>94</v>
      </c>
      <c r="CU18" s="196">
        <v>95</v>
      </c>
      <c r="CV18" s="242" t="s">
        <v>192</v>
      </c>
      <c r="CW18" s="242">
        <v>97</v>
      </c>
      <c r="CX18" s="242">
        <v>98</v>
      </c>
      <c r="CY18" s="242">
        <v>99</v>
      </c>
      <c r="CZ18" s="242">
        <v>100</v>
      </c>
      <c r="DA18" s="175" t="s">
        <v>193</v>
      </c>
      <c r="DB18" s="189">
        <v>102</v>
      </c>
      <c r="DC18" s="189">
        <v>103</v>
      </c>
      <c r="DD18" s="189">
        <v>104</v>
      </c>
      <c r="DE18" s="189">
        <v>105</v>
      </c>
      <c r="DF18" s="196" t="s">
        <v>194</v>
      </c>
      <c r="DG18" s="196">
        <v>107</v>
      </c>
      <c r="DH18" s="196">
        <v>108</v>
      </c>
      <c r="DI18" s="196">
        <v>109</v>
      </c>
      <c r="DJ18" s="196">
        <v>110</v>
      </c>
      <c r="DK18" s="196" t="s">
        <v>195</v>
      </c>
      <c r="DL18" s="196">
        <v>112</v>
      </c>
      <c r="DM18" s="196">
        <v>113</v>
      </c>
      <c r="DN18" s="196">
        <v>114</v>
      </c>
      <c r="DO18" s="196">
        <v>115</v>
      </c>
      <c r="DP18" s="175" t="s">
        <v>196</v>
      </c>
      <c r="DQ18" s="175">
        <v>117</v>
      </c>
      <c r="DR18" s="175">
        <v>118</v>
      </c>
      <c r="DS18" s="175">
        <v>119</v>
      </c>
      <c r="DT18" s="175">
        <v>120</v>
      </c>
      <c r="DU18" s="214">
        <v>121</v>
      </c>
      <c r="DV18" s="15"/>
    </row>
    <row r="19" spans="1:126" s="141" customFormat="1" ht="71.25" customHeight="1">
      <c r="A19" s="134" t="s">
        <v>197</v>
      </c>
      <c r="B19" s="135" t="s">
        <v>198</v>
      </c>
      <c r="C19" s="136" t="s">
        <v>199</v>
      </c>
      <c r="D19" s="136" t="s">
        <v>199</v>
      </c>
      <c r="E19" s="136" t="s">
        <v>199</v>
      </c>
      <c r="F19" s="136" t="s">
        <v>199</v>
      </c>
      <c r="G19" s="136" t="s">
        <v>199</v>
      </c>
      <c r="H19" s="136" t="s">
        <v>199</v>
      </c>
      <c r="I19" s="136" t="s">
        <v>199</v>
      </c>
      <c r="J19" s="136" t="s">
        <v>199</v>
      </c>
      <c r="K19" s="136" t="s">
        <v>199</v>
      </c>
      <c r="L19" s="136" t="s">
        <v>199</v>
      </c>
      <c r="M19" s="136" t="s">
        <v>199</v>
      </c>
      <c r="N19" s="136" t="s">
        <v>199</v>
      </c>
      <c r="O19" s="136" t="s">
        <v>199</v>
      </c>
      <c r="P19" s="136" t="s">
        <v>199</v>
      </c>
      <c r="Q19" s="136" t="s">
        <v>199</v>
      </c>
      <c r="R19" s="136" t="s">
        <v>199</v>
      </c>
      <c r="S19" s="136" t="s">
        <v>199</v>
      </c>
      <c r="T19" s="136" t="s">
        <v>199</v>
      </c>
      <c r="U19" s="136" t="s">
        <v>199</v>
      </c>
      <c r="V19" s="136" t="s">
        <v>199</v>
      </c>
      <c r="W19" s="136" t="s">
        <v>199</v>
      </c>
      <c r="X19" s="136" t="s">
        <v>199</v>
      </c>
      <c r="Y19" s="136" t="s">
        <v>199</v>
      </c>
      <c r="Z19" s="136" t="s">
        <v>199</v>
      </c>
      <c r="AA19" s="136" t="s">
        <v>199</v>
      </c>
      <c r="AB19" s="136" t="s">
        <v>199</v>
      </c>
      <c r="AC19" s="136" t="s">
        <v>199</v>
      </c>
      <c r="AD19" s="136" t="s">
        <v>199</v>
      </c>
      <c r="AE19" s="136" t="s">
        <v>199</v>
      </c>
      <c r="AF19" s="137" t="s">
        <v>199</v>
      </c>
      <c r="AG19" s="138" t="s">
        <v>199</v>
      </c>
      <c r="AH19" s="219" t="s">
        <v>199</v>
      </c>
      <c r="AI19" s="243">
        <f aca="true" t="shared" si="0" ref="AI19:BL19">AI20+AI68+AI81+AI87+AI90</f>
        <v>348288.48</v>
      </c>
      <c r="AJ19" s="243">
        <f>AJ20+AJ68+AJ81+AJ87+AJ90</f>
        <v>338114.23000000004</v>
      </c>
      <c r="AK19" s="243">
        <f t="shared" si="0"/>
        <v>9900</v>
      </c>
      <c r="AL19" s="243">
        <f t="shared" si="0"/>
        <v>9900</v>
      </c>
      <c r="AM19" s="243">
        <f t="shared" si="0"/>
        <v>88585.56</v>
      </c>
      <c r="AN19" s="243">
        <f>AN20+AN68+AN81+AN87+AN90</f>
        <v>88394.66</v>
      </c>
      <c r="AO19" s="243">
        <f t="shared" si="0"/>
        <v>3000</v>
      </c>
      <c r="AP19" s="243">
        <f t="shared" si="0"/>
        <v>418</v>
      </c>
      <c r="AQ19" s="243">
        <f t="shared" si="0"/>
        <v>246802.92</v>
      </c>
      <c r="AR19" s="243">
        <f>AR20+AR68+AR81+AR87+AR90</f>
        <v>239401.57</v>
      </c>
      <c r="AS19" s="345">
        <f t="shared" si="0"/>
        <v>374381.33</v>
      </c>
      <c r="AT19" s="345">
        <f>AT20</f>
        <v>7667.1</v>
      </c>
      <c r="AU19" s="345">
        <f t="shared" si="0"/>
        <v>36676.9</v>
      </c>
      <c r="AV19" s="345">
        <f t="shared" si="0"/>
        <v>2000</v>
      </c>
      <c r="AW19" s="345">
        <f>AW20+AW68+AW81+AW87+AW90</f>
        <v>317388.73000000004</v>
      </c>
      <c r="AX19" s="243">
        <f t="shared" si="0"/>
        <v>300985.1</v>
      </c>
      <c r="AY19" s="243">
        <f t="shared" si="0"/>
        <v>0</v>
      </c>
      <c r="AZ19" s="243">
        <f t="shared" si="0"/>
        <v>28354.3</v>
      </c>
      <c r="BA19" s="243">
        <f t="shared" si="0"/>
        <v>2374</v>
      </c>
      <c r="BB19" s="243">
        <f>BB20+BB68+BB81+BB90+BB87</f>
        <v>270256.79999999993</v>
      </c>
      <c r="BC19" s="243">
        <f t="shared" si="0"/>
        <v>276933.38999999996</v>
      </c>
      <c r="BD19" s="243">
        <f t="shared" si="0"/>
        <v>0</v>
      </c>
      <c r="BE19" s="243">
        <f t="shared" si="0"/>
        <v>7867.6900000000005</v>
      </c>
      <c r="BF19" s="243">
        <f t="shared" si="0"/>
        <v>2374</v>
      </c>
      <c r="BG19" s="243">
        <f t="shared" si="0"/>
        <v>266691.69999999995</v>
      </c>
      <c r="BH19" s="243">
        <f t="shared" si="0"/>
        <v>268985.8</v>
      </c>
      <c r="BI19" s="243">
        <f t="shared" si="0"/>
        <v>0</v>
      </c>
      <c r="BJ19" s="243">
        <f t="shared" si="0"/>
        <v>0</v>
      </c>
      <c r="BK19" s="243">
        <f t="shared" si="0"/>
        <v>0</v>
      </c>
      <c r="BL19" s="243">
        <f t="shared" si="0"/>
        <v>269065.8</v>
      </c>
      <c r="BM19" s="243">
        <f>BM20+BM68+BM81+BM87+BM90</f>
        <v>323259.48000000004</v>
      </c>
      <c r="BN19" s="243">
        <f>BN20+BN68+BN81+BN87+BN90</f>
        <v>315388.87</v>
      </c>
      <c r="BO19" s="243">
        <f aca="true" t="shared" si="1" ref="BO19:CT19">BO20+BO68+BO81+BO87+BO90</f>
        <v>9900</v>
      </c>
      <c r="BP19" s="243">
        <f t="shared" si="1"/>
        <v>9900</v>
      </c>
      <c r="BQ19" s="243">
        <f t="shared" si="1"/>
        <v>87160.59</v>
      </c>
      <c r="BR19" s="243">
        <f t="shared" si="1"/>
        <v>86969.69</v>
      </c>
      <c r="BS19" s="243">
        <f t="shared" si="1"/>
        <v>3000</v>
      </c>
      <c r="BT19" s="243">
        <f t="shared" si="1"/>
        <v>418</v>
      </c>
      <c r="BU19" s="243">
        <f>BU20+BU68+BU81+BU87+BU90</f>
        <v>223198.89000000004</v>
      </c>
      <c r="BV19" s="243">
        <f>BV20+BV68+BV81+BV87+BV90</f>
        <v>218101.18</v>
      </c>
      <c r="BW19" s="346">
        <f t="shared" si="1"/>
        <v>341584.6099999999</v>
      </c>
      <c r="BX19" s="346">
        <f t="shared" si="1"/>
        <v>7667.1</v>
      </c>
      <c r="BY19" s="346">
        <f t="shared" si="1"/>
        <v>34676.95999999999</v>
      </c>
      <c r="BZ19" s="346">
        <f t="shared" si="1"/>
        <v>2000</v>
      </c>
      <c r="CA19" s="346">
        <f t="shared" si="1"/>
        <v>297240.55</v>
      </c>
      <c r="CB19" s="243">
        <f>CB20+CB68+CB81+CB90+CB87</f>
        <v>279820</v>
      </c>
      <c r="CC19" s="243">
        <f t="shared" si="1"/>
        <v>0</v>
      </c>
      <c r="CD19" s="243">
        <f t="shared" si="1"/>
        <v>20458.3</v>
      </c>
      <c r="CE19" s="243">
        <f t="shared" si="1"/>
        <v>2374</v>
      </c>
      <c r="CF19" s="243">
        <f>CF20+CF68+CF81+CF90+CF87</f>
        <v>255487.69999999998</v>
      </c>
      <c r="CG19" s="243">
        <f t="shared" si="1"/>
        <v>263524.2899999999</v>
      </c>
      <c r="CH19" s="243">
        <f t="shared" si="1"/>
        <v>0</v>
      </c>
      <c r="CI19" s="243">
        <f>CI20+CI68+CI81+CI87</f>
        <v>7867.6900000000005</v>
      </c>
      <c r="CJ19" s="243">
        <f t="shared" si="1"/>
        <v>0</v>
      </c>
      <c r="CK19" s="243">
        <f t="shared" si="1"/>
        <v>255656.6</v>
      </c>
      <c r="CL19" s="243">
        <f t="shared" si="1"/>
        <v>259089.50000000003</v>
      </c>
      <c r="CM19" s="243">
        <f t="shared" si="1"/>
        <v>0</v>
      </c>
      <c r="CN19" s="243">
        <f>CN20+CN68+CN81+CN87+CN90</f>
        <v>0</v>
      </c>
      <c r="CO19" s="243">
        <f t="shared" si="1"/>
        <v>0</v>
      </c>
      <c r="CP19" s="243">
        <f t="shared" si="1"/>
        <v>257992</v>
      </c>
      <c r="CQ19" s="243">
        <f t="shared" si="1"/>
        <v>338114.23000000004</v>
      </c>
      <c r="CR19" s="243">
        <f t="shared" si="1"/>
        <v>9900</v>
      </c>
      <c r="CS19" s="243">
        <f t="shared" si="1"/>
        <v>88394.66</v>
      </c>
      <c r="CT19" s="243">
        <f t="shared" si="1"/>
        <v>418</v>
      </c>
      <c r="CU19" s="243">
        <f>CU20+CU68+CU81+CU87+CU90</f>
        <v>239401.57</v>
      </c>
      <c r="CV19" s="345">
        <f>CV20+CV68+CV81+CV87+CV90</f>
        <v>374484.9699999999</v>
      </c>
      <c r="CW19" s="345">
        <f aca="true" t="shared" si="2" ref="CW19:DT19">CW20+CW68+CW81+CW87+CW90</f>
        <v>7667.1</v>
      </c>
      <c r="CX19" s="345">
        <f t="shared" si="2"/>
        <v>36676.9</v>
      </c>
      <c r="CY19" s="345">
        <f t="shared" si="2"/>
        <v>2000</v>
      </c>
      <c r="CZ19" s="345">
        <f t="shared" si="2"/>
        <v>328140.97000000003</v>
      </c>
      <c r="DA19" s="243">
        <f t="shared" si="2"/>
        <v>300985.1</v>
      </c>
      <c r="DB19" s="243">
        <f t="shared" si="2"/>
        <v>0</v>
      </c>
      <c r="DC19" s="243">
        <f t="shared" si="2"/>
        <v>28354.3</v>
      </c>
      <c r="DD19" s="243">
        <f t="shared" si="2"/>
        <v>2374</v>
      </c>
      <c r="DE19" s="243">
        <f>DE20+DE68+DE81+DE90+DE87</f>
        <v>270256.79999999993</v>
      </c>
      <c r="DF19" s="243">
        <f t="shared" si="2"/>
        <v>313859.47000000003</v>
      </c>
      <c r="DG19" s="243">
        <f t="shared" si="2"/>
        <v>9900</v>
      </c>
      <c r="DH19" s="243">
        <f t="shared" si="2"/>
        <v>86969.59999999999</v>
      </c>
      <c r="DI19" s="243">
        <f t="shared" si="2"/>
        <v>418</v>
      </c>
      <c r="DJ19" s="243">
        <f t="shared" si="2"/>
        <v>216571.87</v>
      </c>
      <c r="DK19" s="346">
        <f t="shared" si="2"/>
        <v>341584.6099999999</v>
      </c>
      <c r="DL19" s="346">
        <f t="shared" si="2"/>
        <v>7667.1</v>
      </c>
      <c r="DM19" s="346">
        <f t="shared" si="2"/>
        <v>34676.95999999999</v>
      </c>
      <c r="DN19" s="346">
        <f t="shared" si="2"/>
        <v>2000</v>
      </c>
      <c r="DO19" s="346">
        <f t="shared" si="2"/>
        <v>297240.55</v>
      </c>
      <c r="DP19" s="243">
        <f t="shared" si="2"/>
        <v>277860</v>
      </c>
      <c r="DQ19" s="243">
        <f t="shared" si="2"/>
        <v>0</v>
      </c>
      <c r="DR19" s="243">
        <f t="shared" si="2"/>
        <v>20458.3</v>
      </c>
      <c r="DS19" s="243">
        <f t="shared" si="2"/>
        <v>2374</v>
      </c>
      <c r="DT19" s="243">
        <f t="shared" si="2"/>
        <v>255487.69999999998</v>
      </c>
      <c r="DU19" s="139" t="s">
        <v>201</v>
      </c>
      <c r="DV19" s="140"/>
    </row>
    <row r="20" spans="1:126" s="279" customFormat="1" ht="78.75">
      <c r="A20" s="111" t="s">
        <v>202</v>
      </c>
      <c r="B20" s="112" t="s">
        <v>203</v>
      </c>
      <c r="C20" s="113" t="s">
        <v>199</v>
      </c>
      <c r="D20" s="113" t="s">
        <v>199</v>
      </c>
      <c r="E20" s="113" t="s">
        <v>199</v>
      </c>
      <c r="F20" s="113" t="s">
        <v>199</v>
      </c>
      <c r="G20" s="113" t="s">
        <v>199</v>
      </c>
      <c r="H20" s="113" t="s">
        <v>199</v>
      </c>
      <c r="I20" s="113" t="s">
        <v>199</v>
      </c>
      <c r="J20" s="113" t="s">
        <v>199</v>
      </c>
      <c r="K20" s="113" t="s">
        <v>199</v>
      </c>
      <c r="L20" s="113" t="s">
        <v>199</v>
      </c>
      <c r="M20" s="113" t="s">
        <v>199</v>
      </c>
      <c r="N20" s="113" t="s">
        <v>199</v>
      </c>
      <c r="O20" s="113" t="s">
        <v>199</v>
      </c>
      <c r="P20" s="113" t="s">
        <v>199</v>
      </c>
      <c r="Q20" s="113" t="s">
        <v>199</v>
      </c>
      <c r="R20" s="113" t="s">
        <v>199</v>
      </c>
      <c r="S20" s="113" t="s">
        <v>199</v>
      </c>
      <c r="T20" s="113" t="s">
        <v>199</v>
      </c>
      <c r="U20" s="113" t="s">
        <v>199</v>
      </c>
      <c r="V20" s="113" t="s">
        <v>199</v>
      </c>
      <c r="W20" s="113" t="s">
        <v>199</v>
      </c>
      <c r="X20" s="113" t="s">
        <v>199</v>
      </c>
      <c r="Y20" s="113" t="s">
        <v>199</v>
      </c>
      <c r="Z20" s="113" t="s">
        <v>199</v>
      </c>
      <c r="AA20" s="113" t="s">
        <v>199</v>
      </c>
      <c r="AB20" s="113" t="s">
        <v>199</v>
      </c>
      <c r="AC20" s="113" t="s">
        <v>199</v>
      </c>
      <c r="AD20" s="113" t="s">
        <v>199</v>
      </c>
      <c r="AE20" s="113" t="s">
        <v>199</v>
      </c>
      <c r="AF20" s="114" t="s">
        <v>199</v>
      </c>
      <c r="AG20" s="115" t="s">
        <v>199</v>
      </c>
      <c r="AH20" s="220" t="s">
        <v>199</v>
      </c>
      <c r="AI20" s="116">
        <f>AI21+AI64</f>
        <v>274613.32</v>
      </c>
      <c r="AJ20" s="116">
        <f>AJ21+AJ64</f>
        <v>266487.33</v>
      </c>
      <c r="AK20" s="116">
        <f aca="true" t="shared" si="3" ref="AK20:CT20">AK21+AK64</f>
        <v>9900</v>
      </c>
      <c r="AL20" s="116">
        <f t="shared" si="3"/>
        <v>9900</v>
      </c>
      <c r="AM20" s="116">
        <f>AM21+AM64</f>
        <v>88516.79</v>
      </c>
      <c r="AN20" s="116">
        <f>AN21+AN64</f>
        <v>88336.49</v>
      </c>
      <c r="AO20" s="116">
        <f t="shared" si="3"/>
        <v>3000</v>
      </c>
      <c r="AP20" s="116">
        <f t="shared" si="3"/>
        <v>418</v>
      </c>
      <c r="AQ20" s="116">
        <f>AQ21+AQ64</f>
        <v>173196.53</v>
      </c>
      <c r="AR20" s="116">
        <f>AR21+AR64</f>
        <v>167832.84</v>
      </c>
      <c r="AS20" s="116">
        <f>AS21+AS64</f>
        <v>304352.7</v>
      </c>
      <c r="AT20" s="116">
        <f>AT21+AT64</f>
        <v>7667.1</v>
      </c>
      <c r="AU20" s="116">
        <f>AU21+AU64</f>
        <v>36666.3</v>
      </c>
      <c r="AV20" s="116">
        <f t="shared" si="3"/>
        <v>2000</v>
      </c>
      <c r="AW20" s="116">
        <f>AW21+AW64</f>
        <v>247370.7</v>
      </c>
      <c r="AX20" s="116">
        <f t="shared" si="3"/>
        <v>224552.90000000002</v>
      </c>
      <c r="AY20" s="116">
        <f t="shared" si="3"/>
        <v>0</v>
      </c>
      <c r="AZ20" s="116">
        <f t="shared" si="3"/>
        <v>28343.7</v>
      </c>
      <c r="BA20" s="116">
        <f t="shared" si="3"/>
        <v>2374</v>
      </c>
      <c r="BB20" s="116">
        <f>BB21+BB64</f>
        <v>193835.19999999998</v>
      </c>
      <c r="BC20" s="116">
        <f t="shared" si="3"/>
        <v>200985.09</v>
      </c>
      <c r="BD20" s="116">
        <f t="shared" si="3"/>
        <v>0</v>
      </c>
      <c r="BE20" s="116">
        <f t="shared" si="3"/>
        <v>7857.09</v>
      </c>
      <c r="BF20" s="116">
        <f t="shared" si="3"/>
        <v>2374</v>
      </c>
      <c r="BG20" s="116">
        <f t="shared" si="3"/>
        <v>190754</v>
      </c>
      <c r="BH20" s="116">
        <f t="shared" si="3"/>
        <v>193048.1</v>
      </c>
      <c r="BI20" s="116">
        <f t="shared" si="3"/>
        <v>0</v>
      </c>
      <c r="BJ20" s="116">
        <f t="shared" si="3"/>
        <v>0</v>
      </c>
      <c r="BK20" s="116">
        <f t="shared" si="3"/>
        <v>0</v>
      </c>
      <c r="BL20" s="116">
        <f t="shared" si="3"/>
        <v>193128.1</v>
      </c>
      <c r="BM20" s="116">
        <f>BM21+BM64</f>
        <v>250044.93000000002</v>
      </c>
      <c r="BN20" s="116">
        <f>BN21+BN64</f>
        <v>244117.13999999998</v>
      </c>
      <c r="BO20" s="116">
        <f t="shared" si="3"/>
        <v>9900</v>
      </c>
      <c r="BP20" s="116">
        <f t="shared" si="3"/>
        <v>9900</v>
      </c>
      <c r="BQ20" s="116">
        <f t="shared" si="3"/>
        <v>87091.79</v>
      </c>
      <c r="BR20" s="116">
        <f t="shared" si="3"/>
        <v>86911.49</v>
      </c>
      <c r="BS20" s="116">
        <f t="shared" si="3"/>
        <v>3000</v>
      </c>
      <c r="BT20" s="116">
        <f t="shared" si="3"/>
        <v>418</v>
      </c>
      <c r="BU20" s="116">
        <f>BU21+BU64</f>
        <v>150053.14</v>
      </c>
      <c r="BV20" s="116">
        <f>BV21+BV64</f>
        <v>146887.65</v>
      </c>
      <c r="BW20" s="116">
        <f t="shared" si="3"/>
        <v>272667.1099999999</v>
      </c>
      <c r="BX20" s="116">
        <f t="shared" si="3"/>
        <v>7667.1</v>
      </c>
      <c r="BY20" s="116">
        <f t="shared" si="3"/>
        <v>34666.35999999999</v>
      </c>
      <c r="BZ20" s="116">
        <f t="shared" si="3"/>
        <v>2000</v>
      </c>
      <c r="CA20" s="116">
        <f t="shared" si="3"/>
        <v>228333.65</v>
      </c>
      <c r="CB20" s="116">
        <f>CB21+CB64</f>
        <v>204783.90000000002</v>
      </c>
      <c r="CC20" s="116">
        <f t="shared" si="3"/>
        <v>0</v>
      </c>
      <c r="CD20" s="116">
        <f t="shared" si="3"/>
        <v>20447.7</v>
      </c>
      <c r="CE20" s="116">
        <f t="shared" si="3"/>
        <v>2374</v>
      </c>
      <c r="CF20" s="116">
        <f>CF21+CF64</f>
        <v>180462.19999999998</v>
      </c>
      <c r="CG20" s="116">
        <f t="shared" si="3"/>
        <v>188972.09</v>
      </c>
      <c r="CH20" s="116">
        <f t="shared" si="3"/>
        <v>0</v>
      </c>
      <c r="CI20" s="116">
        <f>CI21+CI64</f>
        <v>7857.09</v>
      </c>
      <c r="CJ20" s="116">
        <f t="shared" si="3"/>
        <v>0</v>
      </c>
      <c r="CK20" s="116">
        <f t="shared" si="3"/>
        <v>181115</v>
      </c>
      <c r="CL20" s="116">
        <f t="shared" si="3"/>
        <v>181115</v>
      </c>
      <c r="CM20" s="116">
        <f t="shared" si="3"/>
        <v>0</v>
      </c>
      <c r="CN20" s="116">
        <f t="shared" si="3"/>
        <v>0</v>
      </c>
      <c r="CO20" s="116">
        <f t="shared" si="3"/>
        <v>0</v>
      </c>
      <c r="CP20" s="116">
        <f t="shared" si="3"/>
        <v>181115</v>
      </c>
      <c r="CQ20" s="116">
        <f t="shared" si="3"/>
        <v>266487.33</v>
      </c>
      <c r="CR20" s="116">
        <f t="shared" si="3"/>
        <v>9900</v>
      </c>
      <c r="CS20" s="116">
        <f t="shared" si="3"/>
        <v>88336.49</v>
      </c>
      <c r="CT20" s="116">
        <f t="shared" si="3"/>
        <v>418</v>
      </c>
      <c r="CU20" s="116">
        <f aca="true" t="shared" si="4" ref="CU20:DS20">CU21+CU64</f>
        <v>167832.84</v>
      </c>
      <c r="CV20" s="116">
        <f>CV21+CV64</f>
        <v>304456.33999999997</v>
      </c>
      <c r="CW20" s="116">
        <f t="shared" si="4"/>
        <v>7667.1</v>
      </c>
      <c r="CX20" s="116">
        <f>CX21+CX64</f>
        <v>36666.3</v>
      </c>
      <c r="CY20" s="116">
        <f t="shared" si="4"/>
        <v>2000</v>
      </c>
      <c r="CZ20" s="116">
        <f t="shared" si="4"/>
        <v>258122.94</v>
      </c>
      <c r="DA20" s="116">
        <f t="shared" si="4"/>
        <v>224552.90000000002</v>
      </c>
      <c r="DB20" s="116">
        <f t="shared" si="4"/>
        <v>0</v>
      </c>
      <c r="DC20" s="116">
        <f t="shared" si="4"/>
        <v>28343.7</v>
      </c>
      <c r="DD20" s="116">
        <f t="shared" si="4"/>
        <v>2374</v>
      </c>
      <c r="DE20" s="116">
        <f>DE21+DE64</f>
        <v>193835.19999999998</v>
      </c>
      <c r="DF20" s="116">
        <f t="shared" si="4"/>
        <v>244117.05</v>
      </c>
      <c r="DG20" s="116">
        <f t="shared" si="4"/>
        <v>9900</v>
      </c>
      <c r="DH20" s="116">
        <f t="shared" si="4"/>
        <v>86911.4</v>
      </c>
      <c r="DI20" s="116">
        <f t="shared" si="4"/>
        <v>418</v>
      </c>
      <c r="DJ20" s="116">
        <f t="shared" si="4"/>
        <v>146887.65</v>
      </c>
      <c r="DK20" s="116">
        <f t="shared" si="4"/>
        <v>272667.1099999999</v>
      </c>
      <c r="DL20" s="116">
        <f t="shared" si="4"/>
        <v>7667.1</v>
      </c>
      <c r="DM20" s="116">
        <f t="shared" si="4"/>
        <v>34666.35999999999</v>
      </c>
      <c r="DN20" s="116">
        <f t="shared" si="4"/>
        <v>2000</v>
      </c>
      <c r="DO20" s="116">
        <f t="shared" si="4"/>
        <v>228333.65</v>
      </c>
      <c r="DP20" s="116">
        <f>DP21+DP64</f>
        <v>204783.90000000002</v>
      </c>
      <c r="DQ20" s="116">
        <f t="shared" si="4"/>
        <v>0</v>
      </c>
      <c r="DR20" s="116">
        <f t="shared" si="4"/>
        <v>20447.7</v>
      </c>
      <c r="DS20" s="116">
        <f t="shared" si="4"/>
        <v>2374</v>
      </c>
      <c r="DT20" s="116">
        <f>DT21+DT64</f>
        <v>180462.19999999998</v>
      </c>
      <c r="DU20" s="117" t="s">
        <v>201</v>
      </c>
      <c r="DV20" s="278"/>
    </row>
    <row r="21" spans="1:126" s="269" customFormat="1" ht="78.75">
      <c r="A21" s="150" t="s">
        <v>204</v>
      </c>
      <c r="B21" s="151" t="s">
        <v>205</v>
      </c>
      <c r="C21" s="152" t="s">
        <v>199</v>
      </c>
      <c r="D21" s="152" t="s">
        <v>199</v>
      </c>
      <c r="E21" s="152" t="s">
        <v>199</v>
      </c>
      <c r="F21" s="152" t="s">
        <v>199</v>
      </c>
      <c r="G21" s="152" t="s">
        <v>199</v>
      </c>
      <c r="H21" s="152" t="s">
        <v>199</v>
      </c>
      <c r="I21" s="152" t="s">
        <v>199</v>
      </c>
      <c r="J21" s="152" t="s">
        <v>199</v>
      </c>
      <c r="K21" s="152" t="s">
        <v>199</v>
      </c>
      <c r="L21" s="152" t="s">
        <v>199</v>
      </c>
      <c r="M21" s="152" t="s">
        <v>199</v>
      </c>
      <c r="N21" s="152" t="s">
        <v>199</v>
      </c>
      <c r="O21" s="152" t="s">
        <v>199</v>
      </c>
      <c r="P21" s="152" t="s">
        <v>199</v>
      </c>
      <c r="Q21" s="152" t="s">
        <v>199</v>
      </c>
      <c r="R21" s="152" t="s">
        <v>199</v>
      </c>
      <c r="S21" s="152" t="s">
        <v>199</v>
      </c>
      <c r="T21" s="152" t="s">
        <v>199</v>
      </c>
      <c r="U21" s="152" t="s">
        <v>199</v>
      </c>
      <c r="V21" s="152" t="s">
        <v>199</v>
      </c>
      <c r="W21" s="152" t="s">
        <v>199</v>
      </c>
      <c r="X21" s="152" t="s">
        <v>199</v>
      </c>
      <c r="Y21" s="152" t="s">
        <v>199</v>
      </c>
      <c r="Z21" s="152" t="s">
        <v>199</v>
      </c>
      <c r="AA21" s="152" t="s">
        <v>199</v>
      </c>
      <c r="AB21" s="152" t="s">
        <v>199</v>
      </c>
      <c r="AC21" s="152" t="s">
        <v>199</v>
      </c>
      <c r="AD21" s="152" t="s">
        <v>199</v>
      </c>
      <c r="AE21" s="152" t="s">
        <v>199</v>
      </c>
      <c r="AF21" s="153" t="s">
        <v>199</v>
      </c>
      <c r="AG21" s="154" t="s">
        <v>199</v>
      </c>
      <c r="AH21" s="221" t="s">
        <v>199</v>
      </c>
      <c r="AI21" s="147">
        <f>AI23+AI25+AI28+AI31+AI32+AI35+AI36+AI37+AI39+AI46+AI48+AI51+AI53+AI56+AI58+AI60</f>
        <v>273722.12</v>
      </c>
      <c r="AJ21" s="147">
        <f>AJ23+AJ25+AJ28+AJ31+AJ32+AJ35+AJ36+AJ37+AJ39+AJ46+AJ48+AJ51+AJ53+AJ56+AJ58+AJ60</f>
        <v>265596.13</v>
      </c>
      <c r="AK21" s="147">
        <f>AK23+AK25+AK28+AK31+AK35+AK36+AK37+AK39+AK46+AK48+AK51+AK53+AK56+AK58+AK60+AK43+AK32</f>
        <v>9900</v>
      </c>
      <c r="AL21" s="147">
        <f>AL23+AL25+AL28+AL31+AL32+AL35+AL36+AL37+AL39+AL43+AL46+AL48+AL51+AL53+AL56+AL58+AL60</f>
        <v>9900</v>
      </c>
      <c r="AM21" s="147">
        <f>AM28+AM31+AM32+AM39+AM51+AM53+AM60</f>
        <v>88516.79</v>
      </c>
      <c r="AN21" s="147">
        <f>AN28+AN31+AN32+AN39+AN51+AN53+AN60</f>
        <v>88336.49</v>
      </c>
      <c r="AO21" s="147">
        <f>AO23+AO25+AO28+AO31+AO35+AO36+AO37+AO39+AO46+AO48+AO51+AO53+AO56+AO58+AO60+AO43+AO32</f>
        <v>3000</v>
      </c>
      <c r="AP21" s="147">
        <f>AP23+AP25+AP28+AP31+AP32+AP35+AP36+AP37+AP39+AP43+AP46+AP48+AP51+AP53+AP56+AP58+AP60</f>
        <v>418</v>
      </c>
      <c r="AQ21" s="147">
        <f>AQ23+AQ25+AQ28+AQ31+AQ32+AQ35+AQ36+AQ37+AQ39+AQ46+AQ48+AQ51+AQ53+AQ56+AQ58+AQ60</f>
        <v>172305.33</v>
      </c>
      <c r="AR21" s="147">
        <f>AR23+AR25+AR28+AR31+AR32+AR35+AR36+AR37+AR39+AR46+AR48+AR51+AR53+AR56+AR58+AR60</f>
        <v>166941.63999999998</v>
      </c>
      <c r="AS21" s="147">
        <f>AS23+AS25+AS28+AS31+AS32+AS35+AS36+AS37+AS40+AS46+AS51+AS53+AS56+AS58+AS60+AS63+AS39</f>
        <v>304352.7</v>
      </c>
      <c r="AT21" s="147">
        <f>AT23+AT25+AT28+AT31+AT35+AT36+AT37+AT39+AT46+AT48+AT51+AT53+AT56+AT58+AT60+AT43+AT32</f>
        <v>7667.1</v>
      </c>
      <c r="AU21" s="147">
        <f>AU28+AU31+AU39+AU51+AU60</f>
        <v>36666.3</v>
      </c>
      <c r="AV21" s="147">
        <f>AV23+AV25+AV28+AV31+AV35+AV36+AV37+AV39+AV46+AV48+AV51+AV53+AV56+AV58+AV60+AV43+AV32</f>
        <v>2000</v>
      </c>
      <c r="AW21" s="147">
        <f>AW23+AW25+AW28+AW31+AW32+AW35+AW36+AW37+AW40+AW46+AW51+AW53+AW56+AW58+AW60+AW63+AW39</f>
        <v>247370.7</v>
      </c>
      <c r="AX21" s="147">
        <f>AX23+AX25+AX28+AX31+AX32+AX35+AX36+AX37+AX39+AX46+AX48+AX51+AX53+AX55+AX56+AX58+AX60+AX63</f>
        <v>224552.90000000002</v>
      </c>
      <c r="AY21" s="147">
        <f>AY23+AY25+AY28+AY31+AY35+AY36+AY37+AY39+AY46+AY48+AY51+AY53+AY56+AY58+AY60+AY43+AY32</f>
        <v>0</v>
      </c>
      <c r="AZ21" s="147">
        <f>AZ23+AZ25+AZ28+AZ31+AZ32+AZ35+AZ36+AZ37+AZ39+AZ46+AZ48+AZ51+AZ53+AZ55+AZ56+AZ58+AZ60</f>
        <v>28343.7</v>
      </c>
      <c r="BA21" s="147">
        <f>BA23+BA25+BA28+BA31+BA35+BA36+BA37+BA39+BA46+BA48+BA51+BA53+BA56+BA58+BA60+BA43+BA32</f>
        <v>2374</v>
      </c>
      <c r="BB21" s="147">
        <f>BB23+BB25+BB28+BB31+BB32+BB35+BB36+BB37+BB39+BB45+BB46+BB48+BB51+BB53+BB55+BB56+BB58+BB60+BB63</f>
        <v>193835.19999999998</v>
      </c>
      <c r="BC21" s="147">
        <f>BC23+BC25+BC28+BC31+BC32+BC35+BC36+BC37+BC39+BC46+BC48+BC51+BC53+BC55+BC56+BC58+BC60+BC63</f>
        <v>200985.09</v>
      </c>
      <c r="BD21" s="147">
        <f>BD23+BD25+BD28+BD31+BD35+BD36+BD37+BD39+BD46+BD48+BD51+BD53+BD56+BD58+BD60+BD43+BD32</f>
        <v>0</v>
      </c>
      <c r="BE21" s="147">
        <f>BE23+BE25+BE28+BE31+BE32+BE35+BE36+BE37+BE39+BE46+BE48+BE51+BE53+BE55+BE56+BE58+BE60</f>
        <v>7857.09</v>
      </c>
      <c r="BF21" s="147">
        <f>BF23+BF25+BF28+BF31+BF35+BF36+BF37+BF39+BF46+BF48+BF51+BF53+BF56+BF58+BF60+BF43+BF32</f>
        <v>2374</v>
      </c>
      <c r="BG21" s="147">
        <f>BG23+BG25+BG28+BG31+BG32+BG35+BG36+BG37+BG39+BG45+BG46+BG48+BG51+BG53+BG55+BG56+BG58+BG60+BG63</f>
        <v>190754</v>
      </c>
      <c r="BH21" s="147">
        <f>BH23+BH25+BH28+BH31+BH32+BH35+BH36+BH37+BH39+BH46+BH48+BH51+BH53+BH55+BH56+BH58+BH60+BH63</f>
        <v>193048.1</v>
      </c>
      <c r="BI21" s="147">
        <f>BI23+BI25+BI28+BI31+BI35+BI36+BI37+BI39+BI46+BI48+BI51+BI53+BI56+BI58+BI60+BI43+BI32</f>
        <v>0</v>
      </c>
      <c r="BJ21" s="147">
        <f>BJ23+BJ25+BJ28+BJ31+BJ35+BJ36+BJ37+BJ39+BJ46+BJ48+BJ51+BJ53+BJ56+BJ58+BJ60+BJ43+BJ32</f>
        <v>0</v>
      </c>
      <c r="BK21" s="147">
        <f>BK23+BK25+BK28+BK31+BK35+BK36+BK37+BK39+BK46+BK48+BK51+BK53+BK56+BK58+BK60+BK43+BK32</f>
        <v>0</v>
      </c>
      <c r="BL21" s="147">
        <f>BL23+BL25+BL28+BL31+BL32+BL35+BL36+BL37+BL39+BL45+BL46+BL48+BL51+BL53+BL55+BL56+BL58+BL60+BL63</f>
        <v>193128.1</v>
      </c>
      <c r="BM21" s="147">
        <f>BM23+BM25+BM28+BM31+BM32+BM35+BM36+BM37+BM39+BM46+BM48+BM51+BM53+BM56+BM58+BM60</f>
        <v>249153.73</v>
      </c>
      <c r="BN21" s="147">
        <f>BN23+BN25+BN28+BN31+BN32+BN35+BN36+BN37+BN39+BN46+BN48+BN51+BN53+BN56+BN58+BN60</f>
        <v>243225.93999999997</v>
      </c>
      <c r="BO21" s="147">
        <f>BO23+BO25+BO28+BO31+BO32+BO35+BO36+BO37+BO39+BO46+BO48+BO51+BO53+BO56+BO58+BO60</f>
        <v>9900</v>
      </c>
      <c r="BP21" s="147">
        <f>BP23+BP25+BP28+BP31+BP32+BP35+BP36+BP37+BP39+BP46+BP48+BP51+BP53+BP56+BP58+BP60</f>
        <v>9900</v>
      </c>
      <c r="BQ21" s="147">
        <f>BQ23+BQ25+BQ28+BQ31+BQ32+BQ35+BQ36+BQ37+BQ39+BQ46+BQ48+BQ51+BQ53+BQ56+BQ58+BQ60</f>
        <v>87091.79</v>
      </c>
      <c r="BR21" s="147">
        <f>BR23+BR25+BR28+BR31+BR32+BR35+BR36+BR37+BR39+BR43+BR46+BR48+BR51+BR53+BR56+BR58+BR60</f>
        <v>86911.49</v>
      </c>
      <c r="BS21" s="147">
        <f>BS23+BS25+BS28+BS31+BS32+BS35+BS36+BS37+BS39+BS46+BS48+BS51+BS53+BS56+BS58+BS60</f>
        <v>3000</v>
      </c>
      <c r="BT21" s="147">
        <f>BT23+BT25+BT28+BT31+BT32+BT35+BT36+BT37+BT39+BT46+BT48+BT51+BT53+BT56+BT58+BT60</f>
        <v>418</v>
      </c>
      <c r="BU21" s="147">
        <f>BU23+BU25+BU28+BU31+BU32+BU35+BU36+BU37+BU39+BU46+BU48+BU51+BU53+BU56+BU58+BU60</f>
        <v>149161.94</v>
      </c>
      <c r="BV21" s="147">
        <f>BV23+BV25+BV28+BV31+BV32+BV35+BV36+BV37+BV39+BV46+BV48+BV51+BV53+BV56+BV58+BV60</f>
        <v>145996.44999999998</v>
      </c>
      <c r="BW21" s="147">
        <f>BW23+BW25+BW28+BW31+BW32+BW35+BW36+BW37+BW39+BW46+BW51+BW53+BW56+BW58+BW60+BW63</f>
        <v>272667.1099999999</v>
      </c>
      <c r="BX21" s="147">
        <f>BX23+BX25+BX28+BX31+BX35+BX36+BX37+BX39+BX46+BX48+BX51+BX53+BX56+BX58+BX60+BX43+BX32</f>
        <v>7667.1</v>
      </c>
      <c r="BY21" s="147">
        <f>BY23+BY25+BY28+BY31+BY35+BY36+BY37+BY39+BY46+BY48+BY51+BY53+BY56+BY58+BY60+BY43+BY32</f>
        <v>34666.35999999999</v>
      </c>
      <c r="BZ21" s="147">
        <f>BZ23+BZ25+BZ28+BZ31+BZ35+BZ36+BZ37+BZ39+BZ46+BZ48+BZ51+BZ53+BZ56+BZ58+BZ60+BZ43+BZ32</f>
        <v>2000</v>
      </c>
      <c r="CA21" s="147">
        <f>CA23+CA25+CA28+CA31+CA32+CA35+CA36+CA37+CA39+CA46+CA51+CA53+CA56+CA58+CA60+CA63</f>
        <v>228333.65</v>
      </c>
      <c r="CB21" s="147">
        <f>CB23+CB25+CB28+CB31+CB32+CB35+CB36+CB37+CB39+CB45+CB46+CB48+CB51+CB53+CB55+CB56+CB58+CB60+CB63</f>
        <v>204783.90000000002</v>
      </c>
      <c r="CC21" s="147">
        <f>CC23+CC25+CC28+CC31+CC35+CC36+CC37+CC39+CC46+CC48+CC51+CC53+CC56+CC58+CC60+CC43+CC32</f>
        <v>0</v>
      </c>
      <c r="CD21" s="147">
        <f>CD23+CD25+CD28+CD31+CD32+CD35+CD36+CD37+CD39+CD46+CD48+CD51+CD53+CD55+CD56+CD58+CD60</f>
        <v>20447.7</v>
      </c>
      <c r="CE21" s="147">
        <f>CE23+CE25+CE28+CE31+CE35+CE36+CE37+CE39+CE46+CE48+CE51+CE53+CE56+CE58+CE60+CE43+CE32</f>
        <v>2374</v>
      </c>
      <c r="CF21" s="147">
        <f>CF23+CF25+CF28+CF31+CF32+CF35+CF36+CF37+CF39+CF45+CF46+CF48+CF51+CF53+CF55+CF56+CF58+CF60</f>
        <v>180462.19999999998</v>
      </c>
      <c r="CG21" s="147">
        <f>CG23+CG25+CG28+CG31+CG32+CG35+CG36+CG37+CG39+CG45+CG46+CG48+CG51+CG53+CG55+CG56+CG58+CG60+CG63</f>
        <v>188972.09</v>
      </c>
      <c r="CH21" s="147">
        <f>CH23+CH25+CH28+CH31+CH35+CH36+CH37+CH39+CH46+CH48+CH51+CH53+CH56+CH58+CH60+CH43+CH32</f>
        <v>0</v>
      </c>
      <c r="CI21" s="147">
        <f>CI23+CI25+CI28+CI31+CI32+CI35+CI36+CI37+CI39+CI46+CI48+CI51+CI53+CI55+CI56+CI58+CI60</f>
        <v>7857.09</v>
      </c>
      <c r="CJ21" s="147">
        <f>CJ23+CJ25+CJ28+CJ31+CJ35+CJ36+CJ37+CJ39+CJ46+CJ48+CJ51+CJ53+CJ56+CJ58+CJ60+CJ43+CJ32</f>
        <v>0</v>
      </c>
      <c r="CK21" s="147">
        <f>CK23+CK25+CK28+CK31+CK32+CK35+CK36+CK37+CK39+CK45+CK46+CK48+CK51+CK53+CK55+CK56+CK58+CK60+CK63</f>
        <v>181115</v>
      </c>
      <c r="CL21" s="147">
        <f>CL23+CL25+CL28+CL31+CL32+CL35+CL36+CL37+CL39+CL46+CL48+CL51+CL53+CL55+CL56+CL58+CL60+CL63</f>
        <v>181115</v>
      </c>
      <c r="CM21" s="147">
        <f>CM23+CM25+CM28+CM31+CM35+CM36+CM37+CM39+CM46+CM48+CM51+CM53+CM56+CM58+CM60+CM43+CM32</f>
        <v>0</v>
      </c>
      <c r="CN21" s="147">
        <f>CN23+CN25+CN28+CN31+CN32+CN35+CN36+CN37+CN39+CN46+CN48+CN51+CN53+CN55+CN56+CN58+CN60+CN63</f>
        <v>0</v>
      </c>
      <c r="CO21" s="147">
        <f>CO23+CO25+CO28+CO31+CO35+CO36+CO37+CO39+CO46+CO48+CO51+CO53+CO56+CO58+CO60+CO43+CO32</f>
        <v>0</v>
      </c>
      <c r="CP21" s="147">
        <f>CP23+CP25+CP28+CP31+CP32+CP35+CP36+CP37+CP39+CP45+CP46+CP48+CP51+CP53+CP55+CP56+CP58+CP60+CP63</f>
        <v>181115</v>
      </c>
      <c r="CQ21" s="147">
        <f aca="true" t="shared" si="5" ref="CQ21:CY21">CQ23+CQ25+CQ28+CQ31+CQ35+CQ36+CQ37+CQ39+CQ46+CQ48+CQ51+CQ53+CQ56+CQ58+CQ60+CQ43+CQ32</f>
        <v>265596.13</v>
      </c>
      <c r="CR21" s="147">
        <f t="shared" si="5"/>
        <v>9900</v>
      </c>
      <c r="CS21" s="147">
        <f t="shared" si="5"/>
        <v>88336.49</v>
      </c>
      <c r="CT21" s="147">
        <f t="shared" si="5"/>
        <v>418</v>
      </c>
      <c r="CU21" s="147">
        <f t="shared" si="5"/>
        <v>166941.63999999998</v>
      </c>
      <c r="CV21" s="147">
        <f>CV23+CV25+CV28+CV31+CV32+CV35+CV36+CV37+CV40+CV46+CV51+CV53+CV56+CV58+CV60+CV63+CV39</f>
        <v>304456.33999999997</v>
      </c>
      <c r="CW21" s="147">
        <f t="shared" si="5"/>
        <v>7667.1</v>
      </c>
      <c r="CX21" s="147">
        <f>CX28+CX31+CX39+CX51+CX60</f>
        <v>36666.3</v>
      </c>
      <c r="CY21" s="147">
        <f t="shared" si="5"/>
        <v>2000</v>
      </c>
      <c r="CZ21" s="147">
        <f>CZ23+CZ25+CZ28+CZ31+CZ32+CZ35+CZ36+CZ37+CZ40+CZ46+CZ51+CZ53+CZ56+CZ58+CZ60+CZ63+CZ39</f>
        <v>258122.94</v>
      </c>
      <c r="DA21" s="147">
        <f>DA23+DA25+DA28+DA31+DA32+DA35+DA36+DA37+DA39+DA46+DA48+DA51+DA53+DA55+DA56+DA58+DA60+DA63</f>
        <v>224552.90000000002</v>
      </c>
      <c r="DB21" s="147">
        <f aca="true" t="shared" si="6" ref="DB21:DS21">DB23+DB25+DB28+DB31+DB35+DB36+DB37+DB39+DB46+DB48+DB51+DB53+DB56+DB58+DB60+DB43+DB32</f>
        <v>0</v>
      </c>
      <c r="DC21" s="147">
        <f>DC23+DC25+DC28+DC31+DC32+DC35+DC36+DC37+DC39+DC46+DC48+DC51+DC53+DC55+DC56+DC58+DC60</f>
        <v>28343.7</v>
      </c>
      <c r="DD21" s="147">
        <f t="shared" si="6"/>
        <v>2374</v>
      </c>
      <c r="DE21" s="147">
        <f>DE23+DE25+DE28+DE31+DE32+DE35+DE36+DE37+DE39+DE45+DE46+DE48+DE51+DE53+DE55+DE56+DE58+DE60+DE63</f>
        <v>193835.19999999998</v>
      </c>
      <c r="DF21" s="147">
        <f t="shared" si="6"/>
        <v>243225.84999999998</v>
      </c>
      <c r="DG21" s="147">
        <f t="shared" si="6"/>
        <v>9900</v>
      </c>
      <c r="DH21" s="147">
        <f t="shared" si="6"/>
        <v>86911.4</v>
      </c>
      <c r="DI21" s="147">
        <f t="shared" si="6"/>
        <v>418</v>
      </c>
      <c r="DJ21" s="147">
        <f t="shared" si="6"/>
        <v>145996.44999999998</v>
      </c>
      <c r="DK21" s="147">
        <f>DK23+DK25+DK28+DK31+DK32+DK35+DK36+DK37+DK39+DK46+DK51+DK53+DK56+DK58+DK60+DK63</f>
        <v>272667.1099999999</v>
      </c>
      <c r="DL21" s="147">
        <f t="shared" si="6"/>
        <v>7667.1</v>
      </c>
      <c r="DM21" s="147">
        <f t="shared" si="6"/>
        <v>34666.35999999999</v>
      </c>
      <c r="DN21" s="147">
        <f t="shared" si="6"/>
        <v>2000</v>
      </c>
      <c r="DO21" s="147">
        <f>DO23+DO25+DO28+DO31+DO32+DO35+DO36+DO37+DO39+DO46+DO51+DO53+DO56+DO58+DO60+DO63</f>
        <v>228333.65</v>
      </c>
      <c r="DP21" s="147">
        <f>DP23+DP25+DP28+DP31+DP32+DP35+DP36+DP37+DP39+DP45+DP46+DP48+DP51+DP53+DP55+DP56+DP58+DP60+DP63</f>
        <v>204783.90000000002</v>
      </c>
      <c r="DQ21" s="147">
        <f t="shared" si="6"/>
        <v>0</v>
      </c>
      <c r="DR21" s="147">
        <f>DR23+DR25+DR28+DR31+DR32+DR35+DR36+DR37+DR39+DR46+DR48+DR51+DR53+DR55+DR56+DR58+DR60</f>
        <v>20447.7</v>
      </c>
      <c r="DS21" s="147">
        <f t="shared" si="6"/>
        <v>2374</v>
      </c>
      <c r="DT21" s="147">
        <f>DT23+DT25+DT28+DT31+DT32+DT35+DT36+DT37+DT39+DT45+DT46+DT48+DT51+DT53+DT55+DT56+DT58+DT60</f>
        <v>180462.19999999998</v>
      </c>
      <c r="DU21" s="267" t="s">
        <v>201</v>
      </c>
      <c r="DV21" s="268"/>
    </row>
    <row r="22" spans="1:126" ht="93.75" customHeight="1">
      <c r="A22" s="61" t="s">
        <v>316</v>
      </c>
      <c r="B22" s="93" t="s">
        <v>206</v>
      </c>
      <c r="C22" s="20" t="s">
        <v>207</v>
      </c>
      <c r="D22" s="21" t="s">
        <v>208</v>
      </c>
      <c r="E22" s="21" t="s">
        <v>209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354" t="s">
        <v>93</v>
      </c>
      <c r="AD22" s="39" t="s">
        <v>91</v>
      </c>
      <c r="AE22" s="39" t="s">
        <v>92</v>
      </c>
      <c r="AF22" s="65" t="s">
        <v>161</v>
      </c>
      <c r="AG22" s="101" t="s">
        <v>210</v>
      </c>
      <c r="AH22" s="222" t="s">
        <v>211</v>
      </c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01"/>
      <c r="AT22" s="201"/>
      <c r="AU22" s="201"/>
      <c r="AV22" s="201"/>
      <c r="AW22" s="201"/>
      <c r="AX22" s="201"/>
      <c r="AY22" s="201"/>
      <c r="AZ22" s="201"/>
      <c r="BA22" s="201"/>
      <c r="BB22" s="200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205"/>
      <c r="BX22" s="205"/>
      <c r="BY22" s="205"/>
      <c r="BZ22" s="205"/>
      <c r="CA22" s="205"/>
      <c r="CB22" s="201"/>
      <c r="CC22" s="201"/>
      <c r="CD22" s="201"/>
      <c r="CE22" s="201"/>
      <c r="CF22" s="201"/>
      <c r="CG22" s="205"/>
      <c r="CH22" s="205"/>
      <c r="CI22" s="205"/>
      <c r="CJ22" s="205"/>
      <c r="CK22" s="205"/>
      <c r="CL22" s="201"/>
      <c r="CM22" s="201"/>
      <c r="CN22" s="201"/>
      <c r="CO22" s="201"/>
      <c r="CP22" s="201"/>
      <c r="CQ22" s="205"/>
      <c r="CR22" s="244"/>
      <c r="CS22" s="244"/>
      <c r="CT22" s="244"/>
      <c r="CU22" s="244"/>
      <c r="CV22" s="201"/>
      <c r="CW22" s="201"/>
      <c r="CX22" s="201"/>
      <c r="CY22" s="201"/>
      <c r="CZ22" s="201"/>
      <c r="DA22" s="177"/>
      <c r="DB22" s="177"/>
      <c r="DC22" s="177"/>
      <c r="DD22" s="177"/>
      <c r="DE22" s="177"/>
      <c r="DF22" s="82"/>
      <c r="DG22" s="81"/>
      <c r="DH22" s="81"/>
      <c r="DI22" s="81"/>
      <c r="DJ22" s="81"/>
      <c r="DK22" s="205"/>
      <c r="DL22" s="205"/>
      <c r="DM22" s="205"/>
      <c r="DN22" s="205"/>
      <c r="DO22" s="205"/>
      <c r="DP22" s="177"/>
      <c r="DQ22" s="177"/>
      <c r="DR22" s="177"/>
      <c r="DS22" s="177"/>
      <c r="DT22" s="177"/>
      <c r="DU22" s="22" t="s">
        <v>212</v>
      </c>
      <c r="DV22" s="15"/>
    </row>
    <row r="23" spans="1:126" ht="27" customHeight="1">
      <c r="A23" s="23"/>
      <c r="B23" s="94"/>
      <c r="C23" s="12" t="s">
        <v>213</v>
      </c>
      <c r="D23" s="24" t="s">
        <v>214</v>
      </c>
      <c r="E23" s="24" t="s">
        <v>215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355"/>
      <c r="AD23" s="24"/>
      <c r="AE23" s="24"/>
      <c r="AF23" s="66"/>
      <c r="AG23" s="102"/>
      <c r="AH23" s="223"/>
      <c r="AI23" s="245">
        <f>AK23+AL23+AM23+AO23+AQ23</f>
        <v>8686.5</v>
      </c>
      <c r="AJ23" s="245">
        <f>AL23+AN23+AP23+AR23</f>
        <v>7184.5</v>
      </c>
      <c r="AK23" s="245"/>
      <c r="AL23" s="245"/>
      <c r="AM23" s="245"/>
      <c r="AN23" s="245"/>
      <c r="AO23" s="245"/>
      <c r="AP23" s="245"/>
      <c r="AQ23" s="245">
        <v>8686.5</v>
      </c>
      <c r="AR23" s="245">
        <v>7184.5</v>
      </c>
      <c r="AS23" s="200">
        <f>AW23</f>
        <v>3189</v>
      </c>
      <c r="AT23" s="200"/>
      <c r="AU23" s="200"/>
      <c r="AV23" s="200"/>
      <c r="AW23" s="200">
        <v>3189</v>
      </c>
      <c r="AX23" s="200">
        <f>BB23</f>
        <v>0</v>
      </c>
      <c r="AY23" s="200"/>
      <c r="AZ23" s="200"/>
      <c r="BA23" s="200"/>
      <c r="BB23" s="200">
        <v>0</v>
      </c>
      <c r="BC23" s="200">
        <f>BG23</f>
        <v>0</v>
      </c>
      <c r="BD23" s="200"/>
      <c r="BE23" s="200"/>
      <c r="BF23" s="200"/>
      <c r="BG23" s="200">
        <v>0</v>
      </c>
      <c r="BH23" s="200">
        <f>BL23</f>
        <v>0</v>
      </c>
      <c r="BI23" s="200"/>
      <c r="BJ23" s="200"/>
      <c r="BK23" s="200"/>
      <c r="BL23" s="200">
        <v>0</v>
      </c>
      <c r="BM23" s="83">
        <f>BO23+BQ23+BS23+BU23</f>
        <v>8686.5</v>
      </c>
      <c r="BN23" s="83">
        <f>BP23+BR23+BT23+BV23</f>
        <v>7184.5</v>
      </c>
      <c r="BO23" s="83"/>
      <c r="BP23" s="83"/>
      <c r="BQ23" s="83"/>
      <c r="BR23" s="83"/>
      <c r="BS23" s="83"/>
      <c r="BT23" s="83"/>
      <c r="BU23" s="245">
        <v>8686.5</v>
      </c>
      <c r="BV23" s="245">
        <v>7184.5</v>
      </c>
      <c r="BW23" s="122">
        <f>CA23</f>
        <v>3189</v>
      </c>
      <c r="BX23" s="122"/>
      <c r="BY23" s="122"/>
      <c r="BZ23" s="122"/>
      <c r="CA23" s="122">
        <v>3189</v>
      </c>
      <c r="CB23" s="200">
        <f>CF23</f>
        <v>0</v>
      </c>
      <c r="CC23" s="200"/>
      <c r="CD23" s="200"/>
      <c r="CE23" s="200"/>
      <c r="CF23" s="200">
        <v>0</v>
      </c>
      <c r="CG23" s="122">
        <f>CK23</f>
        <v>0</v>
      </c>
      <c r="CH23" s="122"/>
      <c r="CI23" s="122"/>
      <c r="CJ23" s="122"/>
      <c r="CK23" s="122">
        <v>0</v>
      </c>
      <c r="CL23" s="200">
        <f>CP23</f>
        <v>0</v>
      </c>
      <c r="CM23" s="200"/>
      <c r="CN23" s="200"/>
      <c r="CO23" s="200"/>
      <c r="CP23" s="200">
        <v>0</v>
      </c>
      <c r="CQ23" s="122">
        <f>CR23+CS23+CT23+CU23</f>
        <v>7184.5</v>
      </c>
      <c r="CR23" s="245"/>
      <c r="CS23" s="245"/>
      <c r="CT23" s="245"/>
      <c r="CU23" s="245">
        <v>7184.5</v>
      </c>
      <c r="CV23" s="200">
        <f>CZ23</f>
        <v>3189</v>
      </c>
      <c r="CW23" s="200"/>
      <c r="CX23" s="200"/>
      <c r="CY23" s="200"/>
      <c r="CZ23" s="200">
        <v>3189</v>
      </c>
      <c r="DA23" s="178">
        <f>DE23</f>
        <v>0</v>
      </c>
      <c r="DB23" s="178"/>
      <c r="DC23" s="178"/>
      <c r="DD23" s="178"/>
      <c r="DE23" s="178">
        <v>0</v>
      </c>
      <c r="DF23" s="84">
        <f>DG23+DH23+DI23+DJ23</f>
        <v>7184.5</v>
      </c>
      <c r="DG23" s="83"/>
      <c r="DH23" s="83"/>
      <c r="DI23" s="83"/>
      <c r="DJ23" s="245">
        <v>7184.5</v>
      </c>
      <c r="DK23" s="122">
        <f>DO23</f>
        <v>3189</v>
      </c>
      <c r="DL23" s="122"/>
      <c r="DM23" s="122"/>
      <c r="DN23" s="122"/>
      <c r="DO23" s="122">
        <v>3189</v>
      </c>
      <c r="DP23" s="178">
        <f>DT23</f>
        <v>0</v>
      </c>
      <c r="DQ23" s="178"/>
      <c r="DR23" s="178"/>
      <c r="DS23" s="178"/>
      <c r="DT23" s="178"/>
      <c r="DU23" s="25" t="s">
        <v>212</v>
      </c>
      <c r="DV23" s="15"/>
    </row>
    <row r="24" spans="1:126" ht="78.75" customHeight="1">
      <c r="A24" s="61" t="s">
        <v>317</v>
      </c>
      <c r="B24" s="93" t="s">
        <v>216</v>
      </c>
      <c r="C24" s="20" t="s">
        <v>217</v>
      </c>
      <c r="D24" s="21" t="s">
        <v>218</v>
      </c>
      <c r="E24" s="21" t="s">
        <v>219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40" t="s">
        <v>94</v>
      </c>
      <c r="AD24" s="39" t="s">
        <v>95</v>
      </c>
      <c r="AE24" s="39" t="s">
        <v>96</v>
      </c>
      <c r="AF24" s="65" t="s">
        <v>161</v>
      </c>
      <c r="AG24" s="101" t="s">
        <v>366</v>
      </c>
      <c r="AH24" s="222" t="s">
        <v>367</v>
      </c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205"/>
      <c r="BX24" s="205"/>
      <c r="BY24" s="205"/>
      <c r="BZ24" s="205"/>
      <c r="CA24" s="205"/>
      <c r="CB24" s="201"/>
      <c r="CC24" s="201"/>
      <c r="CD24" s="201"/>
      <c r="CE24" s="201"/>
      <c r="CF24" s="201"/>
      <c r="CG24" s="205"/>
      <c r="CH24" s="205"/>
      <c r="CI24" s="205"/>
      <c r="CJ24" s="205"/>
      <c r="CK24" s="205"/>
      <c r="CL24" s="201"/>
      <c r="CM24" s="201"/>
      <c r="CN24" s="201"/>
      <c r="CO24" s="201"/>
      <c r="CP24" s="201"/>
      <c r="CQ24" s="205"/>
      <c r="CR24" s="244"/>
      <c r="CS24" s="244"/>
      <c r="CT24" s="244"/>
      <c r="CU24" s="244"/>
      <c r="CV24" s="201"/>
      <c r="CW24" s="201"/>
      <c r="CX24" s="201"/>
      <c r="CY24" s="201"/>
      <c r="CZ24" s="201"/>
      <c r="DA24" s="177"/>
      <c r="DB24" s="177"/>
      <c r="DC24" s="177"/>
      <c r="DD24" s="177"/>
      <c r="DE24" s="177"/>
      <c r="DF24" s="82"/>
      <c r="DG24" s="81"/>
      <c r="DH24" s="81"/>
      <c r="DI24" s="81"/>
      <c r="DJ24" s="81"/>
      <c r="DK24" s="205"/>
      <c r="DL24" s="205"/>
      <c r="DM24" s="205"/>
      <c r="DN24" s="205"/>
      <c r="DO24" s="205"/>
      <c r="DP24" s="177"/>
      <c r="DQ24" s="177"/>
      <c r="DR24" s="177"/>
      <c r="DS24" s="177"/>
      <c r="DT24" s="177"/>
      <c r="DU24" s="22" t="s">
        <v>212</v>
      </c>
      <c r="DV24" s="15"/>
    </row>
    <row r="25" spans="1:126" ht="23.25" customHeight="1" thickBot="1">
      <c r="A25" s="75">
        <v>5005</v>
      </c>
      <c r="B25" s="94"/>
      <c r="C25" s="12" t="s">
        <v>213</v>
      </c>
      <c r="D25" s="24" t="s">
        <v>220</v>
      </c>
      <c r="E25" s="24" t="s">
        <v>215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66"/>
      <c r="AG25" s="102"/>
      <c r="AH25" s="223"/>
      <c r="AI25" s="122">
        <f>AK25+AM25+AO25+AQ25</f>
        <v>14895.98</v>
      </c>
      <c r="AJ25" s="122">
        <f>AL25+AN25+AP25+AR25</f>
        <v>14545.08</v>
      </c>
      <c r="AK25" s="245"/>
      <c r="AL25" s="245"/>
      <c r="AM25" s="245"/>
      <c r="AN25" s="245"/>
      <c r="AO25" s="245"/>
      <c r="AP25" s="245"/>
      <c r="AQ25" s="245">
        <v>14895.98</v>
      </c>
      <c r="AR25" s="245">
        <v>14545.08</v>
      </c>
      <c r="AS25" s="200">
        <f>AW25</f>
        <v>7500.63</v>
      </c>
      <c r="AT25" s="200"/>
      <c r="AU25" s="200"/>
      <c r="AV25" s="200"/>
      <c r="AW25" s="200">
        <v>7500.63</v>
      </c>
      <c r="AX25" s="200">
        <f>BB25</f>
        <v>6800.1</v>
      </c>
      <c r="AY25" s="200"/>
      <c r="AZ25" s="200"/>
      <c r="BA25" s="200"/>
      <c r="BB25" s="200">
        <v>6800.1</v>
      </c>
      <c r="BC25" s="200">
        <f>BG25</f>
        <v>5091.9</v>
      </c>
      <c r="BD25" s="200"/>
      <c r="BE25" s="200"/>
      <c r="BF25" s="200"/>
      <c r="BG25" s="200">
        <v>5091.9</v>
      </c>
      <c r="BH25" s="200">
        <f>BL25</f>
        <v>5091.9</v>
      </c>
      <c r="BI25" s="200"/>
      <c r="BJ25" s="200"/>
      <c r="BK25" s="200"/>
      <c r="BL25" s="200">
        <v>5091.9</v>
      </c>
      <c r="BM25" s="122">
        <f>BO25+BQ25+BS25+BU25</f>
        <v>5781.16</v>
      </c>
      <c r="BN25" s="122">
        <f>BP25+BR25+BT25+BV25</f>
        <v>5430.3</v>
      </c>
      <c r="BO25" s="83"/>
      <c r="BP25" s="83"/>
      <c r="BQ25" s="83"/>
      <c r="BR25" s="83"/>
      <c r="BS25" s="83"/>
      <c r="BT25" s="83"/>
      <c r="BU25" s="245">
        <v>5781.16</v>
      </c>
      <c r="BV25" s="245">
        <v>5430.3</v>
      </c>
      <c r="BW25" s="122">
        <f>CA25</f>
        <v>7500.63</v>
      </c>
      <c r="BX25" s="122"/>
      <c r="BY25" s="122"/>
      <c r="BZ25" s="122"/>
      <c r="CA25" s="122">
        <v>7500.63</v>
      </c>
      <c r="CB25" s="200">
        <f>CF25</f>
        <v>6800.1</v>
      </c>
      <c r="CC25" s="200"/>
      <c r="CD25" s="200"/>
      <c r="CE25" s="200"/>
      <c r="CF25" s="200">
        <v>6800.1</v>
      </c>
      <c r="CG25" s="122">
        <f>CK25</f>
        <v>5091.9</v>
      </c>
      <c r="CH25" s="122"/>
      <c r="CI25" s="122"/>
      <c r="CJ25" s="122"/>
      <c r="CK25" s="122">
        <v>5091.9</v>
      </c>
      <c r="CL25" s="200">
        <f>CP25</f>
        <v>5091.9</v>
      </c>
      <c r="CM25" s="200"/>
      <c r="CN25" s="200"/>
      <c r="CO25" s="200"/>
      <c r="CP25" s="122">
        <v>5091.9</v>
      </c>
      <c r="CQ25" s="122">
        <f>CR25+CS25+CT25+CU25</f>
        <v>14545.08</v>
      </c>
      <c r="CR25" s="245"/>
      <c r="CS25" s="245">
        <v>0</v>
      </c>
      <c r="CT25" s="245"/>
      <c r="CU25" s="245">
        <v>14545.08</v>
      </c>
      <c r="CV25" s="200">
        <f>CZ25</f>
        <v>7500.63</v>
      </c>
      <c r="CW25" s="200"/>
      <c r="CX25" s="200"/>
      <c r="CY25" s="200"/>
      <c r="CZ25" s="200">
        <v>7500.63</v>
      </c>
      <c r="DA25" s="178">
        <f>DC25+DE25</f>
        <v>6800.1</v>
      </c>
      <c r="DB25" s="178"/>
      <c r="DC25" s="178"/>
      <c r="DD25" s="178"/>
      <c r="DE25" s="200">
        <v>6800.1</v>
      </c>
      <c r="DF25" s="84">
        <f>DG25+DH25+DI25+DJ25</f>
        <v>5430.3</v>
      </c>
      <c r="DG25" s="83"/>
      <c r="DH25" s="83"/>
      <c r="DI25" s="83"/>
      <c r="DJ25" s="245">
        <v>5430.3</v>
      </c>
      <c r="DK25" s="122">
        <f>DO25</f>
        <v>7500.63</v>
      </c>
      <c r="DL25" s="122"/>
      <c r="DM25" s="122"/>
      <c r="DN25" s="122"/>
      <c r="DO25" s="122">
        <v>7500.63</v>
      </c>
      <c r="DP25" s="178">
        <f>DT25</f>
        <v>6800.1</v>
      </c>
      <c r="DQ25" s="178"/>
      <c r="DR25" s="178"/>
      <c r="DS25" s="178"/>
      <c r="DT25" s="200">
        <v>6800.1</v>
      </c>
      <c r="DU25" s="25" t="s">
        <v>212</v>
      </c>
      <c r="DV25" s="15"/>
    </row>
    <row r="26" spans="1:126" ht="92.25" customHeight="1" thickBot="1">
      <c r="A26" s="61" t="s">
        <v>318</v>
      </c>
      <c r="B26" s="93" t="s">
        <v>221</v>
      </c>
      <c r="C26" s="20" t="s">
        <v>222</v>
      </c>
      <c r="D26" s="21" t="s">
        <v>223</v>
      </c>
      <c r="E26" s="21" t="s">
        <v>224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30" t="s">
        <v>225</v>
      </c>
      <c r="AA26" s="21" t="s">
        <v>226</v>
      </c>
      <c r="AB26" s="21" t="s">
        <v>227</v>
      </c>
      <c r="AC26" s="41" t="s">
        <v>97</v>
      </c>
      <c r="AD26" s="42" t="s">
        <v>95</v>
      </c>
      <c r="AE26" s="42" t="s">
        <v>98</v>
      </c>
      <c r="AF26" s="65" t="s">
        <v>228</v>
      </c>
      <c r="AG26" s="216" t="s">
        <v>368</v>
      </c>
      <c r="AH26" s="224" t="s">
        <v>369</v>
      </c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205"/>
      <c r="BX26" s="205"/>
      <c r="BY26" s="205"/>
      <c r="BZ26" s="205"/>
      <c r="CA26" s="205"/>
      <c r="CB26" s="201"/>
      <c r="CC26" s="201"/>
      <c r="CD26" s="201"/>
      <c r="CE26" s="201"/>
      <c r="CF26" s="201"/>
      <c r="CG26" s="205"/>
      <c r="CH26" s="205"/>
      <c r="CI26" s="205"/>
      <c r="CJ26" s="205"/>
      <c r="CK26" s="205"/>
      <c r="CL26" s="201"/>
      <c r="CM26" s="201"/>
      <c r="CN26" s="201"/>
      <c r="CO26" s="201"/>
      <c r="CP26" s="201"/>
      <c r="CQ26" s="205"/>
      <c r="CR26" s="244"/>
      <c r="CS26" s="244"/>
      <c r="CT26" s="244"/>
      <c r="CU26" s="244"/>
      <c r="CV26" s="201"/>
      <c r="CW26" s="201"/>
      <c r="CX26" s="201"/>
      <c r="CY26" s="201"/>
      <c r="CZ26" s="201"/>
      <c r="DA26" s="177"/>
      <c r="DB26" s="177"/>
      <c r="DC26" s="177"/>
      <c r="DD26" s="177"/>
      <c r="DE26" s="177"/>
      <c r="DF26" s="82"/>
      <c r="DG26" s="81"/>
      <c r="DH26" s="81"/>
      <c r="DI26" s="81"/>
      <c r="DJ26" s="81"/>
      <c r="DK26" s="205"/>
      <c r="DL26" s="205"/>
      <c r="DM26" s="205"/>
      <c r="DN26" s="205"/>
      <c r="DO26" s="205"/>
      <c r="DP26" s="177"/>
      <c r="DQ26" s="177"/>
      <c r="DR26" s="177"/>
      <c r="DS26" s="177"/>
      <c r="DT26" s="177"/>
      <c r="DU26" s="22" t="s">
        <v>229</v>
      </c>
      <c r="DV26" s="15"/>
    </row>
    <row r="27" spans="1:126" ht="15" customHeight="1">
      <c r="A27" s="76">
        <v>5006</v>
      </c>
      <c r="B27" s="94"/>
      <c r="C27" s="12" t="s">
        <v>230</v>
      </c>
      <c r="D27" s="24" t="s">
        <v>223</v>
      </c>
      <c r="E27" s="24" t="s">
        <v>231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66"/>
      <c r="AG27" s="102"/>
      <c r="AH27" s="223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00" t="s">
        <v>200</v>
      </c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122"/>
      <c r="BX27" s="122"/>
      <c r="BY27" s="122"/>
      <c r="BZ27" s="122"/>
      <c r="CA27" s="122"/>
      <c r="CB27" s="200"/>
      <c r="CC27" s="200"/>
      <c r="CD27" s="200"/>
      <c r="CE27" s="200"/>
      <c r="CF27" s="200"/>
      <c r="CG27" s="122"/>
      <c r="CH27" s="122"/>
      <c r="CI27" s="122"/>
      <c r="CJ27" s="122"/>
      <c r="CK27" s="122"/>
      <c r="CL27" s="200"/>
      <c r="CM27" s="200"/>
      <c r="CN27" s="200"/>
      <c r="CO27" s="200"/>
      <c r="CP27" s="200"/>
      <c r="CQ27" s="122"/>
      <c r="CR27" s="245"/>
      <c r="CS27" s="245"/>
      <c r="CT27" s="245"/>
      <c r="CU27" s="245"/>
      <c r="CV27" s="200" t="s">
        <v>200</v>
      </c>
      <c r="CW27" s="200"/>
      <c r="CX27" s="200"/>
      <c r="CY27" s="200"/>
      <c r="CZ27" s="200"/>
      <c r="DA27" s="178"/>
      <c r="DB27" s="178"/>
      <c r="DC27" s="178"/>
      <c r="DD27" s="178"/>
      <c r="DE27" s="178"/>
      <c r="DF27" s="84"/>
      <c r="DG27" s="83"/>
      <c r="DH27" s="83"/>
      <c r="DI27" s="83"/>
      <c r="DJ27" s="83"/>
      <c r="DK27" s="122"/>
      <c r="DL27" s="122"/>
      <c r="DM27" s="122"/>
      <c r="DN27" s="122"/>
      <c r="DO27" s="122"/>
      <c r="DP27" s="178"/>
      <c r="DQ27" s="178"/>
      <c r="DR27" s="178"/>
      <c r="DS27" s="178"/>
      <c r="DT27" s="178"/>
      <c r="DU27" s="25" t="s">
        <v>229</v>
      </c>
      <c r="DV27" s="15"/>
    </row>
    <row r="28" spans="1:126" ht="21.75" customHeight="1">
      <c r="A28" s="23"/>
      <c r="B28" s="94"/>
      <c r="C28" s="12" t="s">
        <v>213</v>
      </c>
      <c r="D28" s="24" t="s">
        <v>232</v>
      </c>
      <c r="E28" s="24" t="s">
        <v>215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66"/>
      <c r="AG28" s="102"/>
      <c r="AH28" s="223"/>
      <c r="AI28" s="122">
        <f>AK28+AM28+AO28+AQ28</f>
        <v>9206.09</v>
      </c>
      <c r="AJ28" s="122">
        <f>AL28+AN28+AP28+AR28</f>
        <v>9196.09</v>
      </c>
      <c r="AK28" s="245"/>
      <c r="AL28" s="245"/>
      <c r="AM28" s="245">
        <v>7307.2</v>
      </c>
      <c r="AN28" s="245">
        <v>7307.2</v>
      </c>
      <c r="AO28" s="245"/>
      <c r="AP28" s="245"/>
      <c r="AQ28" s="245">
        <v>1898.89</v>
      </c>
      <c r="AR28" s="245">
        <v>1888.89</v>
      </c>
      <c r="AS28" s="200">
        <f>AT28+AU28+AV28+AW28</f>
        <v>1643.88</v>
      </c>
      <c r="AT28" s="200"/>
      <c r="AU28" s="200">
        <v>0</v>
      </c>
      <c r="AV28" s="200"/>
      <c r="AW28" s="200">
        <v>1643.88</v>
      </c>
      <c r="AX28" s="200">
        <f>AZ28+BB28</f>
        <v>12106</v>
      </c>
      <c r="AY28" s="200"/>
      <c r="AZ28" s="200">
        <v>7896</v>
      </c>
      <c r="BA28" s="200"/>
      <c r="BB28" s="200">
        <v>4210</v>
      </c>
      <c r="BC28" s="200">
        <f>BG28</f>
        <v>4350</v>
      </c>
      <c r="BD28" s="200"/>
      <c r="BE28" s="200"/>
      <c r="BF28" s="200"/>
      <c r="BG28" s="200">
        <v>4350</v>
      </c>
      <c r="BH28" s="200">
        <f>BL28</f>
        <v>4350</v>
      </c>
      <c r="BI28" s="200"/>
      <c r="BJ28" s="200"/>
      <c r="BK28" s="200"/>
      <c r="BL28" s="200">
        <v>4350</v>
      </c>
      <c r="BM28" s="83">
        <f>BO28+BQ28+BS28+BU28</f>
        <v>9004.76</v>
      </c>
      <c r="BN28" s="83">
        <f>BP28+BR28+BT28+BV28</f>
        <v>8994.8</v>
      </c>
      <c r="BO28" s="83"/>
      <c r="BP28" s="83"/>
      <c r="BQ28" s="245">
        <v>7307.2</v>
      </c>
      <c r="BR28" s="245">
        <v>7307.2</v>
      </c>
      <c r="BS28" s="83"/>
      <c r="BT28" s="83"/>
      <c r="BU28" s="245">
        <v>1697.56</v>
      </c>
      <c r="BV28" s="245">
        <v>1687.6</v>
      </c>
      <c r="BW28" s="122">
        <f>CA28+BY28</f>
        <v>843.88</v>
      </c>
      <c r="BX28" s="122"/>
      <c r="BY28" s="122">
        <f>6225.3-6225.3</f>
        <v>0</v>
      </c>
      <c r="BZ28" s="122"/>
      <c r="CA28" s="122">
        <v>843.88</v>
      </c>
      <c r="CB28" s="200">
        <f>CF28</f>
        <v>1550</v>
      </c>
      <c r="CC28" s="200"/>
      <c r="CD28" s="200"/>
      <c r="CE28" s="200"/>
      <c r="CF28" s="200">
        <v>1550</v>
      </c>
      <c r="CG28" s="122">
        <f>CK28</f>
        <v>1550</v>
      </c>
      <c r="CH28" s="122"/>
      <c r="CI28" s="122"/>
      <c r="CJ28" s="122"/>
      <c r="CK28" s="122">
        <v>1550</v>
      </c>
      <c r="CL28" s="200">
        <f>CP28</f>
        <v>1550</v>
      </c>
      <c r="CM28" s="200"/>
      <c r="CN28" s="200"/>
      <c r="CO28" s="200"/>
      <c r="CP28" s="122">
        <v>1550</v>
      </c>
      <c r="CQ28" s="122">
        <f>CR28+CS28+CT28+CU28</f>
        <v>9196.09</v>
      </c>
      <c r="CR28" s="245"/>
      <c r="CS28" s="245">
        <v>7307.2</v>
      </c>
      <c r="CT28" s="245"/>
      <c r="CU28" s="245">
        <v>1888.89</v>
      </c>
      <c r="CV28" s="200">
        <f>CX28+CZ28</f>
        <v>1643.88</v>
      </c>
      <c r="CW28" s="200"/>
      <c r="CX28" s="200">
        <v>0</v>
      </c>
      <c r="CY28" s="200"/>
      <c r="CZ28" s="200">
        <v>1643.88</v>
      </c>
      <c r="DA28" s="178">
        <f>DC28+DE28</f>
        <v>12106</v>
      </c>
      <c r="DB28" s="178"/>
      <c r="DC28" s="200">
        <v>7896</v>
      </c>
      <c r="DD28" s="178"/>
      <c r="DE28" s="200">
        <v>4210</v>
      </c>
      <c r="DF28" s="84">
        <f>DG28+DH28+DI28+DJ28</f>
        <v>8994.8</v>
      </c>
      <c r="DG28" s="83"/>
      <c r="DH28" s="245">
        <v>7307.2</v>
      </c>
      <c r="DI28" s="83"/>
      <c r="DJ28" s="245">
        <v>1687.6</v>
      </c>
      <c r="DK28" s="122">
        <f>DM28+DO28</f>
        <v>843.88</v>
      </c>
      <c r="DL28" s="122"/>
      <c r="DM28" s="122">
        <v>0</v>
      </c>
      <c r="DN28" s="122"/>
      <c r="DO28" s="122">
        <v>843.88</v>
      </c>
      <c r="DP28" s="178">
        <f>DT28</f>
        <v>1550</v>
      </c>
      <c r="DQ28" s="178"/>
      <c r="DR28" s="178"/>
      <c r="DS28" s="178"/>
      <c r="DT28" s="200">
        <v>1550</v>
      </c>
      <c r="DU28" s="25" t="s">
        <v>229</v>
      </c>
      <c r="DV28" s="15"/>
    </row>
    <row r="29" spans="1:126" s="237" customFormat="1" ht="19.5" customHeight="1" thickBot="1">
      <c r="A29" s="162" t="s">
        <v>340</v>
      </c>
      <c r="B29" s="163"/>
      <c r="C29" s="164"/>
      <c r="D29" s="165"/>
      <c r="E29" s="165"/>
      <c r="F29" s="165" t="s">
        <v>233</v>
      </c>
      <c r="G29" s="165" t="s">
        <v>226</v>
      </c>
      <c r="H29" s="165" t="s">
        <v>234</v>
      </c>
      <c r="I29" s="165" t="s">
        <v>235</v>
      </c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67" t="s">
        <v>236</v>
      </c>
      <c r="AH29" s="225" t="s">
        <v>314</v>
      </c>
      <c r="AI29" s="168">
        <f>AK29+AM29+AO29+AQ29</f>
        <v>0</v>
      </c>
      <c r="AJ29" s="168">
        <f>AL29+AN29+AP29+AR29</f>
        <v>0</v>
      </c>
      <c r="AK29" s="168"/>
      <c r="AL29" s="168"/>
      <c r="AM29" s="168"/>
      <c r="AN29" s="168"/>
      <c r="AO29" s="168"/>
      <c r="AP29" s="168"/>
      <c r="AQ29" s="168"/>
      <c r="AR29" s="168"/>
      <c r="AS29" s="168">
        <v>0</v>
      </c>
      <c r="AT29" s="168"/>
      <c r="AU29" s="168"/>
      <c r="AV29" s="168"/>
      <c r="AW29" s="168">
        <v>0</v>
      </c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>
        <f>BO29+BQ29+BS29+BU29</f>
        <v>0</v>
      </c>
      <c r="BN29" s="168">
        <f>BP29+BR29+BT29+BV29</f>
        <v>0</v>
      </c>
      <c r="BO29" s="168"/>
      <c r="BP29" s="168"/>
      <c r="BQ29" s="168">
        <v>0</v>
      </c>
      <c r="BR29" s="168">
        <v>0</v>
      </c>
      <c r="BS29" s="168"/>
      <c r="BT29" s="168"/>
      <c r="BU29" s="168">
        <v>0</v>
      </c>
      <c r="BV29" s="168">
        <v>0</v>
      </c>
      <c r="BW29" s="168">
        <f>3000-3000</f>
        <v>0</v>
      </c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>
        <f>CR29+CS29+CT29+CU29</f>
        <v>0</v>
      </c>
      <c r="CR29" s="168"/>
      <c r="CS29" s="168">
        <v>0</v>
      </c>
      <c r="CT29" s="168"/>
      <c r="CU29" s="168">
        <v>0</v>
      </c>
      <c r="CV29" s="168">
        <v>0</v>
      </c>
      <c r="CW29" s="168"/>
      <c r="CX29" s="168"/>
      <c r="CY29" s="168"/>
      <c r="CZ29" s="168">
        <v>0</v>
      </c>
      <c r="DA29" s="161" t="s">
        <v>200</v>
      </c>
      <c r="DB29" s="161"/>
      <c r="DC29" s="161"/>
      <c r="DD29" s="161"/>
      <c r="DE29" s="161"/>
      <c r="DF29" s="168">
        <v>0</v>
      </c>
      <c r="DG29" s="168"/>
      <c r="DH29" s="168">
        <v>0</v>
      </c>
      <c r="DI29" s="168"/>
      <c r="DJ29" s="168">
        <v>0</v>
      </c>
      <c r="DK29" s="168">
        <f>DO29</f>
        <v>0</v>
      </c>
      <c r="DL29" s="168"/>
      <c r="DM29" s="168"/>
      <c r="DN29" s="168"/>
      <c r="DO29" s="168">
        <v>0</v>
      </c>
      <c r="DP29" s="161"/>
      <c r="DQ29" s="161"/>
      <c r="DR29" s="161"/>
      <c r="DS29" s="161"/>
      <c r="DT29" s="161"/>
      <c r="DU29" s="235" t="s">
        <v>238</v>
      </c>
      <c r="DV29" s="236"/>
    </row>
    <row r="30" spans="1:126" ht="225" customHeight="1" thickBot="1">
      <c r="A30" s="19" t="s">
        <v>239</v>
      </c>
      <c r="B30" s="93" t="s">
        <v>240</v>
      </c>
      <c r="C30" s="20" t="s">
        <v>241</v>
      </c>
      <c r="D30" s="21" t="s">
        <v>242</v>
      </c>
      <c r="E30" s="21" t="s">
        <v>243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 t="s">
        <v>244</v>
      </c>
      <c r="AA30" s="21" t="s">
        <v>226</v>
      </c>
      <c r="AB30" s="21" t="s">
        <v>245</v>
      </c>
      <c r="AC30" s="43" t="s">
        <v>100</v>
      </c>
      <c r="AD30" s="39" t="s">
        <v>95</v>
      </c>
      <c r="AE30" s="39" t="s">
        <v>99</v>
      </c>
      <c r="AF30" s="65" t="s">
        <v>246</v>
      </c>
      <c r="AG30" s="216" t="s">
        <v>370</v>
      </c>
      <c r="AH30" s="224" t="s">
        <v>371</v>
      </c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205"/>
      <c r="BX30" s="205"/>
      <c r="BY30" s="205"/>
      <c r="BZ30" s="205"/>
      <c r="CA30" s="205"/>
      <c r="CB30" s="201"/>
      <c r="CC30" s="201"/>
      <c r="CD30" s="201"/>
      <c r="CE30" s="201"/>
      <c r="CF30" s="201"/>
      <c r="CG30" s="205"/>
      <c r="CH30" s="205"/>
      <c r="CI30" s="205"/>
      <c r="CJ30" s="205"/>
      <c r="CK30" s="205"/>
      <c r="CL30" s="201"/>
      <c r="CM30" s="201"/>
      <c r="CN30" s="201"/>
      <c r="CO30" s="201"/>
      <c r="CP30" s="201"/>
      <c r="CQ30" s="205"/>
      <c r="CR30" s="244"/>
      <c r="CS30" s="244"/>
      <c r="CT30" s="244"/>
      <c r="CU30" s="244"/>
      <c r="CV30" s="201"/>
      <c r="CW30" s="201"/>
      <c r="CX30" s="201"/>
      <c r="CY30" s="201"/>
      <c r="CZ30" s="201"/>
      <c r="DA30" s="177"/>
      <c r="DB30" s="177"/>
      <c r="DC30" s="177"/>
      <c r="DD30" s="177"/>
      <c r="DE30" s="177"/>
      <c r="DF30" s="82"/>
      <c r="DG30" s="81"/>
      <c r="DH30" s="81"/>
      <c r="DI30" s="81"/>
      <c r="DJ30" s="81"/>
      <c r="DK30" s="205"/>
      <c r="DL30" s="205"/>
      <c r="DM30" s="205"/>
      <c r="DN30" s="205"/>
      <c r="DO30" s="205"/>
      <c r="DP30" s="177"/>
      <c r="DQ30" s="177"/>
      <c r="DR30" s="177"/>
      <c r="DS30" s="177"/>
      <c r="DT30" s="177"/>
      <c r="DU30" s="22" t="s">
        <v>249</v>
      </c>
      <c r="DV30" s="15"/>
    </row>
    <row r="31" spans="1:126" ht="21.75" customHeight="1" thickBot="1">
      <c r="A31" s="75">
        <v>5008</v>
      </c>
      <c r="B31" s="94"/>
      <c r="C31" s="12" t="s">
        <v>213</v>
      </c>
      <c r="D31" s="24" t="s">
        <v>250</v>
      </c>
      <c r="E31" s="24" t="s">
        <v>215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66"/>
      <c r="AG31" s="102"/>
      <c r="AH31" s="223"/>
      <c r="AI31" s="246">
        <f>AM31+AQ31</f>
        <v>53185.6</v>
      </c>
      <c r="AJ31" s="246">
        <f>AN31+AR31</f>
        <v>52835.299999999996</v>
      </c>
      <c r="AK31" s="246"/>
      <c r="AL31" s="246"/>
      <c r="AM31" s="246">
        <v>12214.1</v>
      </c>
      <c r="AN31" s="246">
        <v>12214.1</v>
      </c>
      <c r="AO31" s="246"/>
      <c r="AP31" s="246"/>
      <c r="AQ31" s="246">
        <f>53185.6-12214.1</f>
        <v>40971.5</v>
      </c>
      <c r="AR31" s="246">
        <v>40621.2</v>
      </c>
      <c r="AS31" s="202">
        <f>AU31+AW31</f>
        <v>18655.510000000002</v>
      </c>
      <c r="AT31" s="202"/>
      <c r="AU31" s="202">
        <v>4257.4</v>
      </c>
      <c r="AV31" s="202"/>
      <c r="AW31" s="202">
        <v>14398.11</v>
      </c>
      <c r="AX31" s="202">
        <f>AZ31+BB31</f>
        <v>15394</v>
      </c>
      <c r="AY31" s="202"/>
      <c r="AZ31" s="202">
        <v>0</v>
      </c>
      <c r="BA31" s="202"/>
      <c r="BB31" s="202">
        <v>15394</v>
      </c>
      <c r="BC31" s="202">
        <f>BE31+BG31</f>
        <v>20158.14</v>
      </c>
      <c r="BD31" s="202"/>
      <c r="BE31" s="202">
        <v>4335.34</v>
      </c>
      <c r="BF31" s="202"/>
      <c r="BG31" s="202">
        <v>15822.8</v>
      </c>
      <c r="BH31" s="202">
        <f>BL31</f>
        <v>15822.8</v>
      </c>
      <c r="BI31" s="202"/>
      <c r="BJ31" s="202">
        <v>0</v>
      </c>
      <c r="BK31" s="202"/>
      <c r="BL31" s="202">
        <v>15822.8</v>
      </c>
      <c r="BM31" s="118">
        <f>BQ31+BU31</f>
        <v>53116.11</v>
      </c>
      <c r="BN31" s="118">
        <f>BR31+BV31</f>
        <v>52765.9</v>
      </c>
      <c r="BO31" s="118"/>
      <c r="BP31" s="118"/>
      <c r="BQ31" s="246">
        <v>12214.1</v>
      </c>
      <c r="BR31" s="246">
        <v>12214.1</v>
      </c>
      <c r="BS31" s="118"/>
      <c r="BT31" s="118"/>
      <c r="BU31" s="246">
        <v>40902.01</v>
      </c>
      <c r="BV31" s="246">
        <v>40551.8</v>
      </c>
      <c r="BW31" s="206">
        <f>BY31+CA31</f>
        <v>12110.189999999999</v>
      </c>
      <c r="BX31" s="206"/>
      <c r="BY31" s="206">
        <v>4257.44</v>
      </c>
      <c r="BZ31" s="206"/>
      <c r="CA31" s="206">
        <v>7852.75</v>
      </c>
      <c r="CB31" s="202">
        <f>CD31+CF31</f>
        <v>8994</v>
      </c>
      <c r="CC31" s="202"/>
      <c r="CD31" s="202">
        <v>0</v>
      </c>
      <c r="CE31" s="202"/>
      <c r="CF31" s="202">
        <v>8994</v>
      </c>
      <c r="CG31" s="206">
        <f>CI31+CK31</f>
        <v>13758.14</v>
      </c>
      <c r="CH31" s="206"/>
      <c r="CI31" s="206">
        <v>4335.34</v>
      </c>
      <c r="CJ31" s="206"/>
      <c r="CK31" s="206">
        <v>9422.8</v>
      </c>
      <c r="CL31" s="202">
        <f>CP31</f>
        <v>9422.8</v>
      </c>
      <c r="CM31" s="202"/>
      <c r="CN31" s="202">
        <v>0</v>
      </c>
      <c r="CO31" s="202"/>
      <c r="CP31" s="206">
        <v>9422.8</v>
      </c>
      <c r="CQ31" s="206">
        <f>CR31+CS31+CT31+CU31</f>
        <v>52835.299999999996</v>
      </c>
      <c r="CR31" s="246"/>
      <c r="CS31" s="246">
        <v>12214.1</v>
      </c>
      <c r="CT31" s="246"/>
      <c r="CU31" s="246">
        <v>40621.2</v>
      </c>
      <c r="CV31" s="202">
        <f>CX31+CZ31</f>
        <v>18655.510000000002</v>
      </c>
      <c r="CW31" s="202"/>
      <c r="CX31" s="202">
        <v>4257.4</v>
      </c>
      <c r="CY31" s="202"/>
      <c r="CZ31" s="202">
        <v>14398.11</v>
      </c>
      <c r="DA31" s="179">
        <f>DC31+DE31</f>
        <v>15394</v>
      </c>
      <c r="DB31" s="179"/>
      <c r="DC31" s="179">
        <v>0</v>
      </c>
      <c r="DD31" s="179"/>
      <c r="DE31" s="202">
        <v>15394</v>
      </c>
      <c r="DF31" s="132">
        <f>DG31+DH31+DI31+DJ31</f>
        <v>52765.9</v>
      </c>
      <c r="DG31" s="118"/>
      <c r="DH31" s="246">
        <v>12214.1</v>
      </c>
      <c r="DI31" s="118"/>
      <c r="DJ31" s="246">
        <v>40551.8</v>
      </c>
      <c r="DK31" s="206">
        <f>DM31+DO31</f>
        <v>12110.189999999999</v>
      </c>
      <c r="DL31" s="206"/>
      <c r="DM31" s="206">
        <v>4257.44</v>
      </c>
      <c r="DN31" s="206"/>
      <c r="DO31" s="206">
        <v>7852.75</v>
      </c>
      <c r="DP31" s="179">
        <f>DR31+DT31</f>
        <v>8994</v>
      </c>
      <c r="DQ31" s="179"/>
      <c r="DR31" s="179">
        <v>0</v>
      </c>
      <c r="DS31" s="179"/>
      <c r="DT31" s="202">
        <v>8994</v>
      </c>
      <c r="DU31" s="170" t="s">
        <v>249</v>
      </c>
      <c r="DV31" s="15"/>
    </row>
    <row r="32" spans="1:126" ht="180" customHeight="1" thickBot="1">
      <c r="A32" s="19" t="s">
        <v>341</v>
      </c>
      <c r="B32" s="93" t="s">
        <v>251</v>
      </c>
      <c r="C32" s="20" t="s">
        <v>217</v>
      </c>
      <c r="D32" s="21" t="s">
        <v>218</v>
      </c>
      <c r="E32" s="21" t="s">
        <v>219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30" t="s">
        <v>252</v>
      </c>
      <c r="AA32" s="21" t="s">
        <v>226</v>
      </c>
      <c r="AB32" s="21" t="s">
        <v>253</v>
      </c>
      <c r="AC32" s="44" t="s">
        <v>101</v>
      </c>
      <c r="AD32" s="39" t="s">
        <v>95</v>
      </c>
      <c r="AE32" s="39" t="s">
        <v>102</v>
      </c>
      <c r="AF32" s="65" t="s">
        <v>254</v>
      </c>
      <c r="AG32" s="216" t="s">
        <v>398</v>
      </c>
      <c r="AH32" s="224" t="s">
        <v>372</v>
      </c>
      <c r="AI32" s="245">
        <f>AK32+AM32+AO32+AQ32</f>
        <v>18614.7</v>
      </c>
      <c r="AJ32" s="245">
        <f>AL32+AN32+AP32+AR32</f>
        <v>18470.3</v>
      </c>
      <c r="AK32" s="245">
        <v>0</v>
      </c>
      <c r="AL32" s="245">
        <v>0</v>
      </c>
      <c r="AM32" s="245">
        <v>12238</v>
      </c>
      <c r="AN32" s="245">
        <v>12238</v>
      </c>
      <c r="AO32" s="245"/>
      <c r="AP32" s="245"/>
      <c r="AQ32" s="245">
        <v>6376.7</v>
      </c>
      <c r="AR32" s="245">
        <f>18470.3-12238</f>
        <v>6232.299999999999</v>
      </c>
      <c r="AS32" s="200">
        <f>AT32+AU32+AV32+AW32</f>
        <v>18065</v>
      </c>
      <c r="AT32" s="200">
        <v>0</v>
      </c>
      <c r="AU32" s="200">
        <v>10648.6</v>
      </c>
      <c r="AV32" s="200"/>
      <c r="AW32" s="200">
        <v>7416.4</v>
      </c>
      <c r="AX32" s="200">
        <f>AZ32+BB32</f>
        <v>23487</v>
      </c>
      <c r="AY32" s="200"/>
      <c r="AZ32" s="200">
        <v>15544.4</v>
      </c>
      <c r="BA32" s="200"/>
      <c r="BB32" s="200">
        <v>7942.6</v>
      </c>
      <c r="BC32" s="200">
        <f>BE32+BG32</f>
        <v>8951.03</v>
      </c>
      <c r="BD32" s="200"/>
      <c r="BE32" s="200">
        <v>2147.73</v>
      </c>
      <c r="BF32" s="200"/>
      <c r="BG32" s="200">
        <v>6803.3</v>
      </c>
      <c r="BH32" s="200">
        <f>BL32</f>
        <v>6803.3</v>
      </c>
      <c r="BI32" s="200"/>
      <c r="BJ32" s="200"/>
      <c r="BK32" s="200"/>
      <c r="BL32" s="200">
        <v>6803.3</v>
      </c>
      <c r="BM32" s="83">
        <f>BO32+BQ32+BS32+BU32</f>
        <v>18614.73</v>
      </c>
      <c r="BN32" s="83">
        <f>BP32+BR32+BT32+BV32</f>
        <v>18470.31</v>
      </c>
      <c r="BO32" s="83">
        <v>0</v>
      </c>
      <c r="BP32" s="83">
        <v>0</v>
      </c>
      <c r="BQ32" s="245">
        <v>12238</v>
      </c>
      <c r="BR32" s="245">
        <v>12238</v>
      </c>
      <c r="BS32" s="83"/>
      <c r="BT32" s="83"/>
      <c r="BU32" s="245">
        <v>6376.73</v>
      </c>
      <c r="BV32" s="245">
        <v>6232.31</v>
      </c>
      <c r="BW32" s="122">
        <f>CA32</f>
        <v>18168.64</v>
      </c>
      <c r="BX32" s="122">
        <v>0</v>
      </c>
      <c r="BY32" s="122">
        <v>0</v>
      </c>
      <c r="BZ32" s="122"/>
      <c r="CA32" s="122">
        <v>18168.64</v>
      </c>
      <c r="CB32" s="200">
        <f>CD32+CF32</f>
        <v>23487</v>
      </c>
      <c r="CC32" s="200"/>
      <c r="CD32" s="200">
        <v>15544.4</v>
      </c>
      <c r="CE32" s="200"/>
      <c r="CF32" s="200">
        <v>7942.6</v>
      </c>
      <c r="CG32" s="122">
        <f>CI32+CK32</f>
        <v>8951.03</v>
      </c>
      <c r="CH32" s="122"/>
      <c r="CI32" s="122">
        <v>2147.73</v>
      </c>
      <c r="CJ32" s="122"/>
      <c r="CK32" s="122">
        <v>6803.3</v>
      </c>
      <c r="CL32" s="200">
        <f>CP32</f>
        <v>6803.3</v>
      </c>
      <c r="CM32" s="200"/>
      <c r="CN32" s="200"/>
      <c r="CO32" s="200"/>
      <c r="CP32" s="122">
        <v>6803.3</v>
      </c>
      <c r="CQ32" s="122">
        <f>CR32+CS32+CT32+CU32</f>
        <v>18470.3</v>
      </c>
      <c r="CR32" s="245">
        <v>0</v>
      </c>
      <c r="CS32" s="245">
        <v>12238</v>
      </c>
      <c r="CT32" s="245"/>
      <c r="CU32" s="245">
        <f>18470.3-12238</f>
        <v>6232.299999999999</v>
      </c>
      <c r="CV32" s="200">
        <f>CZ32</f>
        <v>18168.64</v>
      </c>
      <c r="CW32" s="200">
        <v>0</v>
      </c>
      <c r="CX32" s="200">
        <v>0</v>
      </c>
      <c r="CY32" s="200"/>
      <c r="CZ32" s="200">
        <v>18168.64</v>
      </c>
      <c r="DA32" s="178">
        <f>DC32+DE32</f>
        <v>23487</v>
      </c>
      <c r="DB32" s="178">
        <v>0</v>
      </c>
      <c r="DC32" s="200">
        <v>15544.4</v>
      </c>
      <c r="DD32" s="178"/>
      <c r="DE32" s="200">
        <v>7942.6</v>
      </c>
      <c r="DF32" s="84">
        <f>DG32+DH32+DI32+DJ32</f>
        <v>18470.31</v>
      </c>
      <c r="DG32" s="83">
        <v>0</v>
      </c>
      <c r="DH32" s="245">
        <v>12238</v>
      </c>
      <c r="DI32" s="83"/>
      <c r="DJ32" s="245">
        <v>6232.31</v>
      </c>
      <c r="DK32" s="122">
        <f>DO32</f>
        <v>18168.64</v>
      </c>
      <c r="DL32" s="122">
        <v>0</v>
      </c>
      <c r="DM32" s="122">
        <v>0</v>
      </c>
      <c r="DN32" s="122"/>
      <c r="DO32" s="122">
        <v>18168.64</v>
      </c>
      <c r="DP32" s="178">
        <f>DR32+DT32</f>
        <v>23487</v>
      </c>
      <c r="DQ32" s="178">
        <v>0</v>
      </c>
      <c r="DR32" s="200">
        <v>15544.4</v>
      </c>
      <c r="DS32" s="178"/>
      <c r="DT32" s="200">
        <v>7942.6</v>
      </c>
      <c r="DU32" s="169" t="s">
        <v>249</v>
      </c>
      <c r="DV32" s="15"/>
    </row>
    <row r="33" spans="1:126" s="239" customFormat="1" ht="21" customHeight="1" thickBot="1">
      <c r="A33" s="171" t="s">
        <v>340</v>
      </c>
      <c r="B33" s="163"/>
      <c r="C33" s="164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6"/>
      <c r="AG33" s="167"/>
      <c r="AH33" s="225"/>
      <c r="AI33" s="168">
        <f>AK33+AM33+AO33+AQ33</f>
        <v>0</v>
      </c>
      <c r="AJ33" s="168">
        <f>AL33+AN33+AP33+AR33</f>
        <v>0</v>
      </c>
      <c r="AK33" s="199">
        <v>0</v>
      </c>
      <c r="AL33" s="199">
        <v>0</v>
      </c>
      <c r="AM33" s="199">
        <v>0</v>
      </c>
      <c r="AN33" s="199">
        <v>0</v>
      </c>
      <c r="AO33" s="199"/>
      <c r="AP33" s="199"/>
      <c r="AQ33" s="199">
        <v>0</v>
      </c>
      <c r="AR33" s="199">
        <v>0</v>
      </c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>
        <f>BO33+BQ33+BS33+BU33</f>
        <v>0</v>
      </c>
      <c r="BN33" s="168">
        <f>BP33+BR33+BT33+BV33</f>
        <v>0</v>
      </c>
      <c r="BO33" s="199">
        <v>0</v>
      </c>
      <c r="BP33" s="199">
        <v>0</v>
      </c>
      <c r="BQ33" s="199">
        <v>0</v>
      </c>
      <c r="BR33" s="199">
        <v>0</v>
      </c>
      <c r="BS33" s="199"/>
      <c r="BT33" s="199"/>
      <c r="BU33" s="199">
        <v>0</v>
      </c>
      <c r="BV33" s="199">
        <v>0</v>
      </c>
      <c r="BW33" s="168"/>
      <c r="BX33" s="168">
        <v>0</v>
      </c>
      <c r="BY33" s="168">
        <v>0</v>
      </c>
      <c r="BZ33" s="168"/>
      <c r="CA33" s="168">
        <v>0</v>
      </c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>
        <f>CR33+CS33+CT33+CU33</f>
        <v>0</v>
      </c>
      <c r="CR33" s="168">
        <v>0</v>
      </c>
      <c r="CS33" s="168">
        <v>0</v>
      </c>
      <c r="CT33" s="168"/>
      <c r="CU33" s="168">
        <v>0</v>
      </c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>
        <f>DG33+DH33+DI33+DJ33</f>
        <v>0</v>
      </c>
      <c r="DG33" s="168">
        <v>0</v>
      </c>
      <c r="DH33" s="168">
        <v>0</v>
      </c>
      <c r="DI33" s="168"/>
      <c r="DJ33" s="168">
        <v>0</v>
      </c>
      <c r="DK33" s="168"/>
      <c r="DL33" s="168">
        <v>0</v>
      </c>
      <c r="DM33" s="168">
        <v>0</v>
      </c>
      <c r="DN33" s="168"/>
      <c r="DO33" s="168">
        <v>0</v>
      </c>
      <c r="DP33" s="168"/>
      <c r="DQ33" s="168"/>
      <c r="DR33" s="168"/>
      <c r="DS33" s="168"/>
      <c r="DT33" s="168"/>
      <c r="DU33" s="172" t="s">
        <v>249</v>
      </c>
      <c r="DV33" s="238"/>
    </row>
    <row r="34" spans="1:126" ht="48.75" customHeight="1" thickBot="1">
      <c r="A34" s="19" t="s">
        <v>255</v>
      </c>
      <c r="B34" s="93" t="s">
        <v>256</v>
      </c>
      <c r="C34" s="20" t="s">
        <v>257</v>
      </c>
      <c r="D34" s="21" t="s">
        <v>258</v>
      </c>
      <c r="E34" s="21" t="s">
        <v>259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45" t="s">
        <v>103</v>
      </c>
      <c r="AD34" s="39" t="s">
        <v>95</v>
      </c>
      <c r="AE34" s="39" t="s">
        <v>104</v>
      </c>
      <c r="AF34" s="65" t="s">
        <v>260</v>
      </c>
      <c r="AG34" s="216" t="s">
        <v>373</v>
      </c>
      <c r="AH34" s="224" t="s">
        <v>374</v>
      </c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205"/>
      <c r="BX34" s="205"/>
      <c r="BY34" s="205"/>
      <c r="BZ34" s="205"/>
      <c r="CA34" s="205"/>
      <c r="CB34" s="201"/>
      <c r="CC34" s="201"/>
      <c r="CD34" s="201"/>
      <c r="CE34" s="201"/>
      <c r="CF34" s="201"/>
      <c r="CG34" s="205"/>
      <c r="CH34" s="205"/>
      <c r="CI34" s="205"/>
      <c r="CJ34" s="205"/>
      <c r="CK34" s="205"/>
      <c r="CL34" s="201"/>
      <c r="CM34" s="201"/>
      <c r="CN34" s="201"/>
      <c r="CO34" s="201"/>
      <c r="CP34" s="201"/>
      <c r="CQ34" s="205"/>
      <c r="CR34" s="244"/>
      <c r="CS34" s="244"/>
      <c r="CT34" s="244"/>
      <c r="CU34" s="244"/>
      <c r="CV34" s="201"/>
      <c r="CW34" s="201"/>
      <c r="CX34" s="201"/>
      <c r="CY34" s="201"/>
      <c r="CZ34" s="201"/>
      <c r="DA34" s="177"/>
      <c r="DB34" s="177"/>
      <c r="DC34" s="177"/>
      <c r="DD34" s="177"/>
      <c r="DE34" s="177"/>
      <c r="DF34" s="82"/>
      <c r="DG34" s="81"/>
      <c r="DH34" s="81"/>
      <c r="DI34" s="81"/>
      <c r="DJ34" s="81"/>
      <c r="DK34" s="205"/>
      <c r="DL34" s="205"/>
      <c r="DM34" s="205"/>
      <c r="DN34" s="205"/>
      <c r="DO34" s="205"/>
      <c r="DP34" s="177"/>
      <c r="DQ34" s="177"/>
      <c r="DR34" s="177"/>
      <c r="DS34" s="177"/>
      <c r="DT34" s="177"/>
      <c r="DU34" s="22" t="s">
        <v>249</v>
      </c>
      <c r="DV34" s="15"/>
    </row>
    <row r="35" spans="1:126" ht="48.75" customHeight="1" thickBot="1">
      <c r="A35" s="75">
        <v>5015</v>
      </c>
      <c r="B35" s="94"/>
      <c r="C35" s="12" t="s">
        <v>213</v>
      </c>
      <c r="D35" s="24" t="s">
        <v>262</v>
      </c>
      <c r="E35" s="24" t="s">
        <v>215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66"/>
      <c r="AG35" s="102"/>
      <c r="AH35" s="223"/>
      <c r="AI35" s="246">
        <f aca="true" t="shared" si="7" ref="AI35:AJ37">AK35+AM35+AO35+AQ35</f>
        <v>843.9</v>
      </c>
      <c r="AJ35" s="246">
        <f t="shared" si="7"/>
        <v>820.7</v>
      </c>
      <c r="AK35" s="245"/>
      <c r="AL35" s="245"/>
      <c r="AM35" s="245"/>
      <c r="AN35" s="245"/>
      <c r="AO35" s="245"/>
      <c r="AP35" s="245"/>
      <c r="AQ35" s="245">
        <v>843.9</v>
      </c>
      <c r="AR35" s="245">
        <v>820.7</v>
      </c>
      <c r="AS35" s="200">
        <f>AW35</f>
        <v>1120</v>
      </c>
      <c r="AT35" s="200"/>
      <c r="AU35" s="200"/>
      <c r="AV35" s="200"/>
      <c r="AW35" s="200">
        <v>1120</v>
      </c>
      <c r="AX35" s="200">
        <f>BB35</f>
        <v>520</v>
      </c>
      <c r="AY35" s="200"/>
      <c r="AZ35" s="200"/>
      <c r="BA35" s="200"/>
      <c r="BB35" s="200">
        <v>520</v>
      </c>
      <c r="BC35" s="200">
        <f>BG35</f>
        <v>520</v>
      </c>
      <c r="BD35" s="200"/>
      <c r="BE35" s="200"/>
      <c r="BF35" s="200"/>
      <c r="BG35" s="200">
        <v>520</v>
      </c>
      <c r="BH35" s="200">
        <f>BL35</f>
        <v>520</v>
      </c>
      <c r="BI35" s="200"/>
      <c r="BJ35" s="200"/>
      <c r="BK35" s="200"/>
      <c r="BL35" s="200">
        <v>520</v>
      </c>
      <c r="BM35" s="118">
        <f>BO35+BQ35+BS35+BU35</f>
        <v>690</v>
      </c>
      <c r="BN35" s="118">
        <f>BP35+BR35+BT35+BV35</f>
        <v>690</v>
      </c>
      <c r="BO35" s="83"/>
      <c r="BP35" s="83"/>
      <c r="BQ35" s="83"/>
      <c r="BR35" s="83"/>
      <c r="BS35" s="83"/>
      <c r="BT35" s="83"/>
      <c r="BU35" s="245">
        <v>690</v>
      </c>
      <c r="BV35" s="245">
        <v>690</v>
      </c>
      <c r="BW35" s="122">
        <f>CA35</f>
        <v>1120</v>
      </c>
      <c r="BX35" s="122"/>
      <c r="BY35" s="122"/>
      <c r="BZ35" s="122"/>
      <c r="CA35" s="122">
        <v>1120</v>
      </c>
      <c r="CB35" s="200">
        <f>CF35</f>
        <v>520</v>
      </c>
      <c r="CC35" s="200"/>
      <c r="CD35" s="200"/>
      <c r="CE35" s="200"/>
      <c r="CF35" s="200">
        <v>520</v>
      </c>
      <c r="CG35" s="122">
        <f>CK35</f>
        <v>520</v>
      </c>
      <c r="CH35" s="122"/>
      <c r="CI35" s="122"/>
      <c r="CJ35" s="122"/>
      <c r="CK35" s="122">
        <v>520</v>
      </c>
      <c r="CL35" s="200">
        <f>CP35</f>
        <v>520</v>
      </c>
      <c r="CM35" s="200"/>
      <c r="CN35" s="200"/>
      <c r="CO35" s="200"/>
      <c r="CP35" s="122">
        <v>520</v>
      </c>
      <c r="CQ35" s="206">
        <f>CR35+CS35+CT35+CU35</f>
        <v>820.7</v>
      </c>
      <c r="CR35" s="245"/>
      <c r="CS35" s="245"/>
      <c r="CT35" s="245"/>
      <c r="CU35" s="245">
        <v>820.7</v>
      </c>
      <c r="CV35" s="200">
        <f>CZ35</f>
        <v>1120</v>
      </c>
      <c r="CW35" s="200"/>
      <c r="CX35" s="200"/>
      <c r="CY35" s="200"/>
      <c r="CZ35" s="200">
        <v>1120</v>
      </c>
      <c r="DA35" s="178">
        <f>DE35</f>
        <v>520</v>
      </c>
      <c r="DB35" s="178"/>
      <c r="DC35" s="178">
        <v>0</v>
      </c>
      <c r="DD35" s="178"/>
      <c r="DE35" s="200">
        <v>520</v>
      </c>
      <c r="DF35" s="132">
        <f>DG35+DH35+DI35+DJ35</f>
        <v>690</v>
      </c>
      <c r="DG35" s="83"/>
      <c r="DH35" s="83"/>
      <c r="DI35" s="83"/>
      <c r="DJ35" s="245">
        <v>690</v>
      </c>
      <c r="DK35" s="122">
        <f>DO35</f>
        <v>1120</v>
      </c>
      <c r="DL35" s="122"/>
      <c r="DM35" s="122"/>
      <c r="DN35" s="122"/>
      <c r="DO35" s="122">
        <v>1120</v>
      </c>
      <c r="DP35" s="178">
        <f>DT35</f>
        <v>520</v>
      </c>
      <c r="DQ35" s="178"/>
      <c r="DR35" s="178">
        <v>0</v>
      </c>
      <c r="DS35" s="178"/>
      <c r="DT35" s="200">
        <v>520</v>
      </c>
      <c r="DU35" s="169" t="s">
        <v>421</v>
      </c>
      <c r="DV35" s="15"/>
    </row>
    <row r="36" spans="1:126" ht="60.75" customHeight="1" thickBot="1">
      <c r="A36" s="61" t="s">
        <v>319</v>
      </c>
      <c r="B36" s="93" t="s">
        <v>263</v>
      </c>
      <c r="C36" s="20" t="s">
        <v>213</v>
      </c>
      <c r="D36" s="21" t="s">
        <v>264</v>
      </c>
      <c r="E36" s="21" t="s">
        <v>215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32" t="s">
        <v>106</v>
      </c>
      <c r="AD36" s="44" t="s">
        <v>95</v>
      </c>
      <c r="AE36" s="31" t="s">
        <v>105</v>
      </c>
      <c r="AF36" s="65" t="s">
        <v>260</v>
      </c>
      <c r="AG36" s="216" t="s">
        <v>375</v>
      </c>
      <c r="AH36" s="224" t="s">
        <v>376</v>
      </c>
      <c r="AI36" s="315">
        <f t="shared" si="7"/>
        <v>35</v>
      </c>
      <c r="AJ36" s="249">
        <f t="shared" si="7"/>
        <v>5</v>
      </c>
      <c r="AK36" s="244"/>
      <c r="AL36" s="244"/>
      <c r="AM36" s="244"/>
      <c r="AN36" s="244"/>
      <c r="AO36" s="244"/>
      <c r="AP36" s="244"/>
      <c r="AQ36" s="244">
        <v>35</v>
      </c>
      <c r="AR36" s="244">
        <v>5</v>
      </c>
      <c r="AS36" s="201">
        <f>AT36+AU36+AV36+AW36</f>
        <v>120</v>
      </c>
      <c r="AT36" s="201"/>
      <c r="AU36" s="201"/>
      <c r="AV36" s="201"/>
      <c r="AW36" s="201">
        <v>120</v>
      </c>
      <c r="AX36" s="201">
        <f>BB36</f>
        <v>120</v>
      </c>
      <c r="AY36" s="201"/>
      <c r="AZ36" s="201"/>
      <c r="BA36" s="201"/>
      <c r="BB36" s="201">
        <v>120</v>
      </c>
      <c r="BC36" s="201">
        <f>BG36</f>
        <v>120</v>
      </c>
      <c r="BD36" s="201"/>
      <c r="BE36" s="201"/>
      <c r="BF36" s="201"/>
      <c r="BG36" s="201">
        <v>120</v>
      </c>
      <c r="BH36" s="201">
        <f>BL36</f>
        <v>120</v>
      </c>
      <c r="BI36" s="201"/>
      <c r="BJ36" s="201"/>
      <c r="BK36" s="201"/>
      <c r="BL36" s="201">
        <v>120</v>
      </c>
      <c r="BM36" s="83">
        <f>BO36+BQ36+BS36+BU36</f>
        <v>35</v>
      </c>
      <c r="BN36" s="83">
        <f>BP36+BR36+BT36+BV36</f>
        <v>5</v>
      </c>
      <c r="BO36" s="81"/>
      <c r="BP36" s="81"/>
      <c r="BQ36" s="81"/>
      <c r="BR36" s="81"/>
      <c r="BS36" s="81"/>
      <c r="BT36" s="81"/>
      <c r="BU36" s="244">
        <v>35</v>
      </c>
      <c r="BV36" s="244">
        <v>5</v>
      </c>
      <c r="BW36" s="205">
        <f>CA36</f>
        <v>120</v>
      </c>
      <c r="BX36" s="205"/>
      <c r="BY36" s="205"/>
      <c r="BZ36" s="205"/>
      <c r="CA36" s="205">
        <v>120</v>
      </c>
      <c r="CB36" s="201">
        <f>CF36</f>
        <v>120</v>
      </c>
      <c r="CC36" s="201"/>
      <c r="CD36" s="201"/>
      <c r="CE36" s="201"/>
      <c r="CF36" s="201">
        <v>120</v>
      </c>
      <c r="CG36" s="205">
        <f>CK36</f>
        <v>120</v>
      </c>
      <c r="CH36" s="205"/>
      <c r="CI36" s="205"/>
      <c r="CJ36" s="205"/>
      <c r="CK36" s="205">
        <v>120</v>
      </c>
      <c r="CL36" s="201">
        <f>CP36</f>
        <v>120</v>
      </c>
      <c r="CM36" s="201"/>
      <c r="CN36" s="201"/>
      <c r="CO36" s="201"/>
      <c r="CP36" s="205">
        <v>120</v>
      </c>
      <c r="CQ36" s="206">
        <f>CR36+CS36+CT36+CU36</f>
        <v>5</v>
      </c>
      <c r="CR36" s="244"/>
      <c r="CS36" s="244"/>
      <c r="CT36" s="244"/>
      <c r="CU36" s="244">
        <v>5</v>
      </c>
      <c r="CV36" s="201">
        <f>CZ36</f>
        <v>120</v>
      </c>
      <c r="CW36" s="201"/>
      <c r="CX36" s="201"/>
      <c r="CY36" s="201"/>
      <c r="CZ36" s="201">
        <v>120</v>
      </c>
      <c r="DA36" s="177">
        <f>DE36</f>
        <v>120</v>
      </c>
      <c r="DB36" s="177"/>
      <c r="DC36" s="177"/>
      <c r="DD36" s="177"/>
      <c r="DE36" s="201">
        <v>120</v>
      </c>
      <c r="DF36" s="132">
        <f>DG36+DH36+DI36+DJ36</f>
        <v>5</v>
      </c>
      <c r="DG36" s="81"/>
      <c r="DH36" s="81"/>
      <c r="DI36" s="81"/>
      <c r="DJ36" s="244">
        <v>5</v>
      </c>
      <c r="DK36" s="205">
        <f>DO36</f>
        <v>120</v>
      </c>
      <c r="DL36" s="205"/>
      <c r="DM36" s="205"/>
      <c r="DN36" s="205"/>
      <c r="DO36" s="205">
        <v>120</v>
      </c>
      <c r="DP36" s="177">
        <f>DT36</f>
        <v>120</v>
      </c>
      <c r="DQ36" s="177"/>
      <c r="DR36" s="177"/>
      <c r="DS36" s="177"/>
      <c r="DT36" s="201">
        <v>120</v>
      </c>
      <c r="DU36" s="22" t="s">
        <v>266</v>
      </c>
      <c r="DV36" s="15"/>
    </row>
    <row r="37" spans="1:126" ht="62.25" customHeight="1" thickBot="1">
      <c r="A37" s="61" t="s">
        <v>320</v>
      </c>
      <c r="B37" s="93" t="s">
        <v>267</v>
      </c>
      <c r="C37" s="20" t="s">
        <v>213</v>
      </c>
      <c r="D37" s="21" t="s">
        <v>268</v>
      </c>
      <c r="E37" s="21" t="s">
        <v>215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44" t="s">
        <v>344</v>
      </c>
      <c r="AD37" s="44" t="s">
        <v>345</v>
      </c>
      <c r="AE37" s="44" t="s">
        <v>346</v>
      </c>
      <c r="AF37" s="65" t="s">
        <v>269</v>
      </c>
      <c r="AG37" s="216" t="s">
        <v>88</v>
      </c>
      <c r="AH37" s="224" t="s">
        <v>377</v>
      </c>
      <c r="AI37" s="246">
        <f t="shared" si="7"/>
        <v>120</v>
      </c>
      <c r="AJ37" s="246">
        <f t="shared" si="7"/>
        <v>111.3</v>
      </c>
      <c r="AK37" s="247"/>
      <c r="AL37" s="244"/>
      <c r="AM37" s="244"/>
      <c r="AN37" s="244"/>
      <c r="AO37" s="244"/>
      <c r="AP37" s="244"/>
      <c r="AQ37" s="244">
        <v>120</v>
      </c>
      <c r="AR37" s="244">
        <v>111.3</v>
      </c>
      <c r="AS37" s="201">
        <f>AT37+AU37+AV37+AW37</f>
        <v>1580</v>
      </c>
      <c r="AT37" s="201"/>
      <c r="AU37" s="201"/>
      <c r="AV37" s="201"/>
      <c r="AW37" s="201">
        <v>1580</v>
      </c>
      <c r="AX37" s="201">
        <f>BB37</f>
        <v>80</v>
      </c>
      <c r="AY37" s="201"/>
      <c r="AZ37" s="201"/>
      <c r="BA37" s="201"/>
      <c r="BB37" s="201">
        <v>80</v>
      </c>
      <c r="BC37" s="201">
        <f>BG37</f>
        <v>80</v>
      </c>
      <c r="BD37" s="201"/>
      <c r="BE37" s="201"/>
      <c r="BF37" s="201"/>
      <c r="BG37" s="201">
        <v>80</v>
      </c>
      <c r="BH37" s="201">
        <f>CF37116</f>
        <v>0</v>
      </c>
      <c r="BI37" s="201"/>
      <c r="BJ37" s="201"/>
      <c r="BK37" s="201"/>
      <c r="BL37" s="201">
        <v>80</v>
      </c>
      <c r="BM37" s="119">
        <f>BU37</f>
        <v>120</v>
      </c>
      <c r="BN37" s="119">
        <f>BV37</f>
        <v>111.3</v>
      </c>
      <c r="BO37" s="119"/>
      <c r="BP37" s="81"/>
      <c r="BQ37" s="81"/>
      <c r="BR37" s="81"/>
      <c r="BS37" s="81"/>
      <c r="BT37" s="81"/>
      <c r="BU37" s="244">
        <v>120</v>
      </c>
      <c r="BV37" s="244">
        <v>111.3</v>
      </c>
      <c r="BW37" s="205">
        <f>CA37</f>
        <v>1580</v>
      </c>
      <c r="BX37" s="205"/>
      <c r="BY37" s="205"/>
      <c r="BZ37" s="205"/>
      <c r="CA37" s="205">
        <v>1580</v>
      </c>
      <c r="CB37" s="201">
        <f>CF37</f>
        <v>80</v>
      </c>
      <c r="CC37" s="201"/>
      <c r="CD37" s="201"/>
      <c r="CE37" s="201"/>
      <c r="CF37" s="201">
        <v>80</v>
      </c>
      <c r="CG37" s="205">
        <f>CK37</f>
        <v>80</v>
      </c>
      <c r="CH37" s="205"/>
      <c r="CI37" s="205"/>
      <c r="CJ37" s="205"/>
      <c r="CK37" s="205">
        <v>80</v>
      </c>
      <c r="CL37" s="201">
        <f>CP37</f>
        <v>80</v>
      </c>
      <c r="CM37" s="201"/>
      <c r="CN37" s="201"/>
      <c r="CO37" s="201"/>
      <c r="CP37" s="205">
        <v>80</v>
      </c>
      <c r="CQ37" s="122">
        <f>CR37+CS37+CT37+CU37</f>
        <v>111.3</v>
      </c>
      <c r="CR37" s="244"/>
      <c r="CS37" s="244"/>
      <c r="CT37" s="244"/>
      <c r="CU37" s="244">
        <v>111.3</v>
      </c>
      <c r="CV37" s="201">
        <f>CZ37</f>
        <v>1580</v>
      </c>
      <c r="CW37" s="201"/>
      <c r="CX37" s="201"/>
      <c r="CY37" s="201"/>
      <c r="CZ37" s="201">
        <v>1580</v>
      </c>
      <c r="DA37" s="177">
        <f>DE37</f>
        <v>80</v>
      </c>
      <c r="DB37" s="177"/>
      <c r="DC37" s="177"/>
      <c r="DD37" s="177"/>
      <c r="DE37" s="201">
        <v>80</v>
      </c>
      <c r="DF37" s="84">
        <f>DG37+DH37+DI37+DJ37</f>
        <v>111.3</v>
      </c>
      <c r="DG37" s="81"/>
      <c r="DH37" s="81"/>
      <c r="DI37" s="81"/>
      <c r="DJ37" s="244">
        <v>111.3</v>
      </c>
      <c r="DK37" s="205">
        <f>DO37</f>
        <v>1580</v>
      </c>
      <c r="DL37" s="205"/>
      <c r="DM37" s="205"/>
      <c r="DN37" s="205"/>
      <c r="DO37" s="205">
        <v>1580</v>
      </c>
      <c r="DP37" s="177">
        <f>DT37</f>
        <v>80</v>
      </c>
      <c r="DQ37" s="177"/>
      <c r="DR37" s="177"/>
      <c r="DS37" s="177"/>
      <c r="DT37" s="201">
        <v>80</v>
      </c>
      <c r="DU37" s="22" t="s">
        <v>266</v>
      </c>
      <c r="DV37" s="15"/>
    </row>
    <row r="38" spans="1:126" ht="85.5" customHeight="1" thickBot="1">
      <c r="A38" s="19" t="s">
        <v>270</v>
      </c>
      <c r="B38" s="93" t="s">
        <v>271</v>
      </c>
      <c r="C38" s="20" t="s">
        <v>272</v>
      </c>
      <c r="D38" s="21" t="s">
        <v>273</v>
      </c>
      <c r="E38" s="21" t="s">
        <v>274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44" t="s">
        <v>108</v>
      </c>
      <c r="AD38" s="44" t="s">
        <v>95</v>
      </c>
      <c r="AE38" s="31" t="s">
        <v>109</v>
      </c>
      <c r="AF38" s="65" t="s">
        <v>275</v>
      </c>
      <c r="AG38" s="262" t="s">
        <v>89</v>
      </c>
      <c r="AH38" s="224" t="s">
        <v>400</v>
      </c>
      <c r="AI38" s="245"/>
      <c r="AJ38" s="245"/>
      <c r="AK38" s="248"/>
      <c r="AL38" s="244"/>
      <c r="AM38" s="244"/>
      <c r="AN38" s="244"/>
      <c r="AO38" s="244"/>
      <c r="AP38" s="244"/>
      <c r="AQ38" s="244"/>
      <c r="AR38" s="244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83"/>
      <c r="BN38" s="83"/>
      <c r="BO38" s="121"/>
      <c r="BP38" s="81"/>
      <c r="BQ38" s="81"/>
      <c r="BR38" s="81"/>
      <c r="BS38" s="81"/>
      <c r="BT38" s="81"/>
      <c r="BU38" s="81"/>
      <c r="BV38" s="81"/>
      <c r="BW38" s="205"/>
      <c r="BX38" s="205"/>
      <c r="BY38" s="205"/>
      <c r="BZ38" s="205"/>
      <c r="CA38" s="205"/>
      <c r="CB38" s="201"/>
      <c r="CC38" s="201"/>
      <c r="CD38" s="201"/>
      <c r="CE38" s="201"/>
      <c r="CF38" s="201"/>
      <c r="CG38" s="205"/>
      <c r="CH38" s="205"/>
      <c r="CI38" s="205"/>
      <c r="CJ38" s="205"/>
      <c r="CK38" s="205"/>
      <c r="CL38" s="201"/>
      <c r="CM38" s="201"/>
      <c r="CN38" s="201"/>
      <c r="CO38" s="201"/>
      <c r="CP38" s="201"/>
      <c r="CQ38" s="205"/>
      <c r="CR38" s="244"/>
      <c r="CS38" s="244"/>
      <c r="CT38" s="244"/>
      <c r="CU38" s="244"/>
      <c r="CV38" s="201"/>
      <c r="CW38" s="201"/>
      <c r="CX38" s="201"/>
      <c r="CY38" s="201"/>
      <c r="CZ38" s="201"/>
      <c r="DA38" s="177"/>
      <c r="DB38" s="177"/>
      <c r="DC38" s="177"/>
      <c r="DD38" s="177"/>
      <c r="DE38" s="177"/>
      <c r="DF38" s="82"/>
      <c r="DG38" s="81"/>
      <c r="DH38" s="81"/>
      <c r="DI38" s="81"/>
      <c r="DJ38" s="81"/>
      <c r="DK38" s="205"/>
      <c r="DL38" s="205"/>
      <c r="DM38" s="205"/>
      <c r="DN38" s="205"/>
      <c r="DO38" s="205"/>
      <c r="DP38" s="177"/>
      <c r="DQ38" s="177"/>
      <c r="DR38" s="177"/>
      <c r="DS38" s="177"/>
      <c r="DT38" s="177"/>
      <c r="DU38" s="22" t="s">
        <v>249</v>
      </c>
      <c r="DV38" s="15"/>
    </row>
    <row r="39" spans="1:126" ht="21.75" customHeight="1">
      <c r="A39" s="75">
        <v>5021</v>
      </c>
      <c r="B39" s="94"/>
      <c r="C39" s="12" t="s">
        <v>213</v>
      </c>
      <c r="D39" s="24" t="s">
        <v>362</v>
      </c>
      <c r="E39" s="24" t="s">
        <v>215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 t="s">
        <v>276</v>
      </c>
      <c r="AA39" s="24" t="s">
        <v>226</v>
      </c>
      <c r="AB39" s="24" t="s">
        <v>277</v>
      </c>
      <c r="AC39" s="31" t="s">
        <v>110</v>
      </c>
      <c r="AD39" s="44" t="s">
        <v>95</v>
      </c>
      <c r="AE39" s="31" t="s">
        <v>107</v>
      </c>
      <c r="AF39" s="66"/>
      <c r="AG39" s="102"/>
      <c r="AH39" s="223"/>
      <c r="AI39" s="245">
        <f>AK39+AM39+AO39+AQ39</f>
        <v>43501.5</v>
      </c>
      <c r="AJ39" s="245">
        <f>AL39+AN39+AP39+AR39</f>
        <v>41602.1</v>
      </c>
      <c r="AK39" s="245"/>
      <c r="AL39" s="245"/>
      <c r="AM39" s="245">
        <v>7064.6</v>
      </c>
      <c r="AN39" s="245">
        <v>7064.6</v>
      </c>
      <c r="AO39" s="245"/>
      <c r="AP39" s="245"/>
      <c r="AQ39" s="245">
        <f>43501.5-7064.6</f>
        <v>36436.9</v>
      </c>
      <c r="AR39" s="245">
        <f>41602.1-7064.6</f>
        <v>34537.5</v>
      </c>
      <c r="AS39" s="200">
        <f>AT39+AU39+AV39+AW39</f>
        <v>57067.45</v>
      </c>
      <c r="AT39" s="200"/>
      <c r="AU39" s="200">
        <v>7414</v>
      </c>
      <c r="AV39" s="200"/>
      <c r="AW39" s="200">
        <v>49653.45</v>
      </c>
      <c r="AX39" s="200">
        <f>AZ39+BB39</f>
        <v>44239.5</v>
      </c>
      <c r="AY39" s="200"/>
      <c r="AZ39" s="200">
        <v>1000</v>
      </c>
      <c r="BA39" s="200"/>
      <c r="BB39" s="200">
        <v>43239.5</v>
      </c>
      <c r="BC39" s="200">
        <f>BE39+BG39</f>
        <v>44239.4</v>
      </c>
      <c r="BD39" s="200"/>
      <c r="BE39" s="200">
        <v>1000</v>
      </c>
      <c r="BF39" s="200"/>
      <c r="BG39" s="200">
        <v>43239.4</v>
      </c>
      <c r="BH39" s="200">
        <f>BL39</f>
        <v>43239.5</v>
      </c>
      <c r="BI39" s="200"/>
      <c r="BJ39" s="200">
        <v>0</v>
      </c>
      <c r="BK39" s="200"/>
      <c r="BL39" s="200">
        <v>43239.5</v>
      </c>
      <c r="BM39" s="83">
        <f>BO39+BQ39+BS39+BU39</f>
        <v>43499.2</v>
      </c>
      <c r="BN39" s="83">
        <f>BP39+BR39+BT39+BV39</f>
        <v>41600.72</v>
      </c>
      <c r="BO39" s="83"/>
      <c r="BP39" s="83"/>
      <c r="BQ39" s="245">
        <v>7064.6</v>
      </c>
      <c r="BR39" s="245">
        <v>7064.6</v>
      </c>
      <c r="BS39" s="83"/>
      <c r="BT39" s="83"/>
      <c r="BU39" s="245">
        <v>36434.6</v>
      </c>
      <c r="BV39" s="245">
        <v>34536.12</v>
      </c>
      <c r="BW39" s="122">
        <f>BY39+CA39</f>
        <v>52704.16</v>
      </c>
      <c r="BX39" s="122"/>
      <c r="BY39" s="122">
        <v>7414</v>
      </c>
      <c r="BZ39" s="122">
        <v>0</v>
      </c>
      <c r="CA39" s="122">
        <v>45290.16</v>
      </c>
      <c r="CB39" s="200">
        <f>CD39+CF39</f>
        <v>44239.5</v>
      </c>
      <c r="CC39" s="200"/>
      <c r="CD39" s="200">
        <v>1000</v>
      </c>
      <c r="CE39" s="200"/>
      <c r="CF39" s="200">
        <v>43239.5</v>
      </c>
      <c r="CG39" s="122">
        <f>CI39+CK39</f>
        <v>44239.4</v>
      </c>
      <c r="CH39" s="122"/>
      <c r="CI39" s="122">
        <v>1000</v>
      </c>
      <c r="CJ39" s="122"/>
      <c r="CK39" s="122">
        <v>43239.4</v>
      </c>
      <c r="CL39" s="200">
        <f>CP39</f>
        <v>43239.4</v>
      </c>
      <c r="CM39" s="200"/>
      <c r="CN39" s="200">
        <v>0</v>
      </c>
      <c r="CO39" s="200"/>
      <c r="CP39" s="122">
        <v>43239.4</v>
      </c>
      <c r="CQ39" s="122">
        <f>CR39+CS39+CT39+CU39</f>
        <v>41602.1</v>
      </c>
      <c r="CR39" s="245"/>
      <c r="CS39" s="245">
        <v>7064.6</v>
      </c>
      <c r="CT39" s="245"/>
      <c r="CU39" s="245">
        <f>41602.1-7064.6</f>
        <v>34537.5</v>
      </c>
      <c r="CV39" s="200">
        <f>CX39+CZ39</f>
        <v>57067.45</v>
      </c>
      <c r="CW39" s="200"/>
      <c r="CX39" s="200">
        <v>7414</v>
      </c>
      <c r="CY39" s="200"/>
      <c r="CZ39" s="200">
        <v>49653.45</v>
      </c>
      <c r="DA39" s="178">
        <f>DC39+DE39</f>
        <v>44239.5</v>
      </c>
      <c r="DB39" s="178"/>
      <c r="DC39" s="200">
        <v>1000</v>
      </c>
      <c r="DD39" s="178"/>
      <c r="DE39" s="200">
        <v>43239.5</v>
      </c>
      <c r="DF39" s="84">
        <f>DG39+DH39+DI39+DJ39</f>
        <v>41600.72</v>
      </c>
      <c r="DG39" s="83"/>
      <c r="DH39" s="245">
        <v>7064.6</v>
      </c>
      <c r="DI39" s="83"/>
      <c r="DJ39" s="245">
        <v>34536.12</v>
      </c>
      <c r="DK39" s="122">
        <f>DM39+DO39</f>
        <v>52704.16</v>
      </c>
      <c r="DL39" s="122"/>
      <c r="DM39" s="122">
        <v>7414</v>
      </c>
      <c r="DN39" s="122"/>
      <c r="DO39" s="122">
        <v>45290.16</v>
      </c>
      <c r="DP39" s="178">
        <f>DR39+DT39</f>
        <v>44239.5</v>
      </c>
      <c r="DQ39" s="178"/>
      <c r="DR39" s="200">
        <v>1000</v>
      </c>
      <c r="DS39" s="178"/>
      <c r="DT39" s="200">
        <v>43239.5</v>
      </c>
      <c r="DU39" s="169" t="s">
        <v>421</v>
      </c>
      <c r="DV39" s="15"/>
    </row>
    <row r="40" spans="1:126" ht="24" customHeight="1">
      <c r="A40" s="23"/>
      <c r="B40" s="94"/>
      <c r="C40" s="12"/>
      <c r="D40" s="24"/>
      <c r="E40" s="24"/>
      <c r="F40" s="24" t="s">
        <v>278</v>
      </c>
      <c r="G40" s="24" t="s">
        <v>226</v>
      </c>
      <c r="H40" s="24" t="s">
        <v>279</v>
      </c>
      <c r="I40" s="24" t="s">
        <v>265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34" t="s">
        <v>280</v>
      </c>
      <c r="AA40" s="24" t="s">
        <v>226</v>
      </c>
      <c r="AB40" s="24" t="s">
        <v>281</v>
      </c>
      <c r="AC40" s="24"/>
      <c r="AD40" s="24"/>
      <c r="AE40" s="24"/>
      <c r="AF40" s="66"/>
      <c r="AG40" s="102" t="s">
        <v>282</v>
      </c>
      <c r="AH40" s="223" t="s">
        <v>237</v>
      </c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00">
        <f>AT40+AU40+AV40+AW40</f>
        <v>0</v>
      </c>
      <c r="AT40" s="200"/>
      <c r="AU40" s="200">
        <v>0</v>
      </c>
      <c r="AV40" s="200"/>
      <c r="AW40" s="200">
        <v>0</v>
      </c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122"/>
      <c r="BX40" s="122"/>
      <c r="BY40" s="122"/>
      <c r="BZ40" s="122"/>
      <c r="CA40" s="122"/>
      <c r="CB40" s="200"/>
      <c r="CC40" s="200"/>
      <c r="CD40" s="200"/>
      <c r="CE40" s="200"/>
      <c r="CF40" s="200"/>
      <c r="CG40" s="122"/>
      <c r="CH40" s="122"/>
      <c r="CI40" s="122"/>
      <c r="CJ40" s="122"/>
      <c r="CK40" s="122"/>
      <c r="CL40" s="200"/>
      <c r="CM40" s="200"/>
      <c r="CN40" s="200"/>
      <c r="CO40" s="200"/>
      <c r="CP40" s="200"/>
      <c r="CQ40" s="122"/>
      <c r="CR40" s="245"/>
      <c r="CS40" s="245"/>
      <c r="CT40" s="245"/>
      <c r="CU40" s="245"/>
      <c r="CV40" s="200"/>
      <c r="CW40" s="200"/>
      <c r="CX40" s="200"/>
      <c r="CY40" s="200"/>
      <c r="CZ40" s="200"/>
      <c r="DA40" s="178"/>
      <c r="DB40" s="178"/>
      <c r="DC40" s="178"/>
      <c r="DD40" s="178"/>
      <c r="DE40" s="178"/>
      <c r="DF40" s="84"/>
      <c r="DG40" s="83"/>
      <c r="DH40" s="83"/>
      <c r="DI40" s="83"/>
      <c r="DJ40" s="83"/>
      <c r="DK40" s="122"/>
      <c r="DL40" s="122"/>
      <c r="DM40" s="122"/>
      <c r="DN40" s="122"/>
      <c r="DO40" s="122"/>
      <c r="DP40" s="178"/>
      <c r="DQ40" s="178"/>
      <c r="DR40" s="178"/>
      <c r="DS40" s="178"/>
      <c r="DT40" s="178"/>
      <c r="DU40" s="25" t="s">
        <v>283</v>
      </c>
      <c r="DV40" s="15"/>
    </row>
    <row r="41" spans="1:126" s="237" customFormat="1" ht="18" customHeight="1" thickBot="1">
      <c r="A41" s="155" t="s">
        <v>340</v>
      </c>
      <c r="B41" s="156"/>
      <c r="C41" s="157"/>
      <c r="D41" s="158"/>
      <c r="E41" s="158"/>
      <c r="F41" s="158" t="s">
        <v>284</v>
      </c>
      <c r="G41" s="158" t="s">
        <v>226</v>
      </c>
      <c r="H41" s="158" t="s">
        <v>234</v>
      </c>
      <c r="I41" s="158" t="s">
        <v>285</v>
      </c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9"/>
      <c r="AG41" s="160" t="s">
        <v>282</v>
      </c>
      <c r="AH41" s="226" t="s">
        <v>237</v>
      </c>
      <c r="AI41" s="168">
        <f>AK41+AM41+AO41+AQ41</f>
        <v>13216.2</v>
      </c>
      <c r="AJ41" s="168">
        <f>AL41+AN41+AP41+AR41</f>
        <v>13216.2</v>
      </c>
      <c r="AK41" s="168"/>
      <c r="AL41" s="168"/>
      <c r="AM41" s="168">
        <v>7064.6</v>
      </c>
      <c r="AN41" s="168">
        <v>7064.6</v>
      </c>
      <c r="AO41" s="168"/>
      <c r="AP41" s="168"/>
      <c r="AQ41" s="168">
        <v>6151.6</v>
      </c>
      <c r="AR41" s="168">
        <v>6151.6</v>
      </c>
      <c r="AS41" s="168">
        <f>AT41+AU41+AV41+AW41</f>
        <v>13915</v>
      </c>
      <c r="AT41" s="168"/>
      <c r="AU41" s="168">
        <v>7414</v>
      </c>
      <c r="AV41" s="168"/>
      <c r="AW41" s="168">
        <v>6501</v>
      </c>
      <c r="AX41" s="168">
        <f>AZ41+BB41</f>
        <v>1087</v>
      </c>
      <c r="AY41" s="168"/>
      <c r="AZ41" s="168">
        <v>1000</v>
      </c>
      <c r="BA41" s="168"/>
      <c r="BB41" s="168">
        <v>87</v>
      </c>
      <c r="BC41" s="168">
        <f>BE41+BG41</f>
        <v>1087</v>
      </c>
      <c r="BD41" s="168"/>
      <c r="BE41" s="168">
        <v>1000</v>
      </c>
      <c r="BF41" s="168"/>
      <c r="BG41" s="168">
        <v>87</v>
      </c>
      <c r="BH41" s="168">
        <v>0</v>
      </c>
      <c r="BI41" s="168"/>
      <c r="BJ41" s="168">
        <v>0</v>
      </c>
      <c r="BK41" s="168"/>
      <c r="BL41" s="168">
        <v>0</v>
      </c>
      <c r="BM41" s="168">
        <f>BO41+BQ41+BS41+BU41</f>
        <v>13216.2</v>
      </c>
      <c r="BN41" s="168">
        <f>BP41+BR41+BT41+BV41</f>
        <v>13216.2</v>
      </c>
      <c r="BO41" s="168"/>
      <c r="BP41" s="168"/>
      <c r="BQ41" s="168">
        <v>7064.6</v>
      </c>
      <c r="BR41" s="168">
        <v>7064.6</v>
      </c>
      <c r="BS41" s="168"/>
      <c r="BT41" s="168"/>
      <c r="BU41" s="168">
        <v>6151.6</v>
      </c>
      <c r="BV41" s="168">
        <v>6151.6</v>
      </c>
      <c r="BW41" s="168">
        <f>BY41+CA41</f>
        <v>13915</v>
      </c>
      <c r="BX41" s="168"/>
      <c r="BY41" s="168">
        <v>7414</v>
      </c>
      <c r="BZ41" s="168"/>
      <c r="CA41" s="168">
        <v>6501</v>
      </c>
      <c r="CB41" s="168">
        <f>CD41+CF41</f>
        <v>1087</v>
      </c>
      <c r="CC41" s="168"/>
      <c r="CD41" s="168">
        <v>1000</v>
      </c>
      <c r="CE41" s="168"/>
      <c r="CF41" s="168">
        <v>87</v>
      </c>
      <c r="CG41" s="168">
        <f>CI41+CK41</f>
        <v>1087</v>
      </c>
      <c r="CH41" s="168"/>
      <c r="CI41" s="168">
        <v>1000</v>
      </c>
      <c r="CJ41" s="168"/>
      <c r="CK41" s="168">
        <v>87</v>
      </c>
      <c r="CL41" s="168">
        <f>CN41+CP41</f>
        <v>0</v>
      </c>
      <c r="CM41" s="168"/>
      <c r="CN41" s="168">
        <v>0</v>
      </c>
      <c r="CO41" s="168"/>
      <c r="CP41" s="168">
        <v>0</v>
      </c>
      <c r="CQ41" s="168">
        <f>CR41+CS41+CT41+CU41</f>
        <v>13216.2</v>
      </c>
      <c r="CR41" s="168"/>
      <c r="CS41" s="168">
        <v>7064.6</v>
      </c>
      <c r="CT41" s="168"/>
      <c r="CU41" s="168">
        <v>6151.6</v>
      </c>
      <c r="CV41" s="168">
        <f>CX41+CZ41</f>
        <v>11377.6</v>
      </c>
      <c r="CW41" s="168"/>
      <c r="CX41" s="168">
        <v>5688.8</v>
      </c>
      <c r="CY41" s="168"/>
      <c r="CZ41" s="168">
        <v>5688.8</v>
      </c>
      <c r="DA41" s="168">
        <v>10404.8</v>
      </c>
      <c r="DB41" s="168"/>
      <c r="DC41" s="168">
        <v>1000</v>
      </c>
      <c r="DD41" s="168"/>
      <c r="DE41" s="168">
        <v>87</v>
      </c>
      <c r="DF41" s="168">
        <v>9577</v>
      </c>
      <c r="DG41" s="168"/>
      <c r="DH41" s="168">
        <v>7064.6</v>
      </c>
      <c r="DI41" s="168"/>
      <c r="DJ41" s="168">
        <v>6151.6</v>
      </c>
      <c r="DK41" s="168">
        <f>DM41+DO41</f>
        <v>13915</v>
      </c>
      <c r="DL41" s="168"/>
      <c r="DM41" s="168">
        <v>7414</v>
      </c>
      <c r="DN41" s="168"/>
      <c r="DO41" s="168">
        <v>6501</v>
      </c>
      <c r="DP41" s="168">
        <f>DR41+DT41</f>
        <v>1087</v>
      </c>
      <c r="DQ41" s="168"/>
      <c r="DR41" s="168">
        <v>1000</v>
      </c>
      <c r="DS41" s="168"/>
      <c r="DT41" s="168">
        <v>87</v>
      </c>
      <c r="DU41" s="172" t="s">
        <v>283</v>
      </c>
      <c r="DV41" s="236"/>
    </row>
    <row r="42" spans="1:126" ht="81.75" customHeight="1" thickBot="1">
      <c r="A42" s="19" t="s">
        <v>286</v>
      </c>
      <c r="B42" s="93" t="s">
        <v>287</v>
      </c>
      <c r="C42" s="20" t="s">
        <v>288</v>
      </c>
      <c r="D42" s="21" t="s">
        <v>289</v>
      </c>
      <c r="E42" s="21" t="s">
        <v>290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44" t="s">
        <v>111</v>
      </c>
      <c r="AD42" s="46" t="s">
        <v>95</v>
      </c>
      <c r="AE42" s="47" t="s">
        <v>112</v>
      </c>
      <c r="AF42" s="65" t="s">
        <v>291</v>
      </c>
      <c r="AG42" s="216">
        <v>1101</v>
      </c>
      <c r="AH42" s="224" t="s">
        <v>400</v>
      </c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>
        <v>0</v>
      </c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205"/>
      <c r="BX42" s="205"/>
      <c r="BY42" s="205"/>
      <c r="BZ42" s="205"/>
      <c r="CA42" s="205"/>
      <c r="CB42" s="201"/>
      <c r="CC42" s="201"/>
      <c r="CD42" s="201"/>
      <c r="CE42" s="201"/>
      <c r="CF42" s="201"/>
      <c r="CG42" s="205"/>
      <c r="CH42" s="205"/>
      <c r="CI42" s="205"/>
      <c r="CJ42" s="205"/>
      <c r="CK42" s="205"/>
      <c r="CL42" s="201"/>
      <c r="CM42" s="201"/>
      <c r="CN42" s="201"/>
      <c r="CO42" s="201"/>
      <c r="CP42" s="201"/>
      <c r="CQ42" s="205"/>
      <c r="CR42" s="244"/>
      <c r="CS42" s="244"/>
      <c r="CT42" s="244"/>
      <c r="CU42" s="244"/>
      <c r="CV42" s="201"/>
      <c r="CW42" s="201"/>
      <c r="CX42" s="201"/>
      <c r="CY42" s="201"/>
      <c r="CZ42" s="201"/>
      <c r="DA42" s="177"/>
      <c r="DB42" s="177"/>
      <c r="DC42" s="177"/>
      <c r="DD42" s="177"/>
      <c r="DE42" s="177"/>
      <c r="DF42" s="82"/>
      <c r="DG42" s="81"/>
      <c r="DH42" s="81"/>
      <c r="DI42" s="81"/>
      <c r="DJ42" s="81"/>
      <c r="DK42" s="205"/>
      <c r="DL42" s="205"/>
      <c r="DM42" s="205"/>
      <c r="DN42" s="205"/>
      <c r="DO42" s="205"/>
      <c r="DP42" s="177"/>
      <c r="DQ42" s="177"/>
      <c r="DR42" s="177"/>
      <c r="DS42" s="177"/>
      <c r="DT42" s="177"/>
      <c r="DU42" s="22"/>
      <c r="DV42" s="15"/>
    </row>
    <row r="43" spans="1:126" ht="21" customHeight="1">
      <c r="A43" s="75">
        <v>5024</v>
      </c>
      <c r="B43" s="94"/>
      <c r="C43" s="12" t="s">
        <v>213</v>
      </c>
      <c r="D43" s="24" t="s">
        <v>292</v>
      </c>
      <c r="E43" s="24" t="s">
        <v>215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66"/>
      <c r="AG43" s="102"/>
      <c r="AH43" s="223"/>
      <c r="AI43" s="245">
        <f>AK43+AM43+AO43+AQ43</f>
        <v>0</v>
      </c>
      <c r="AJ43" s="245">
        <f>AL43+AN43+AP43+AR43</f>
        <v>0</v>
      </c>
      <c r="AK43" s="245"/>
      <c r="AL43" s="245"/>
      <c r="AM43" s="245"/>
      <c r="AN43" s="245"/>
      <c r="AO43" s="245"/>
      <c r="AP43" s="245"/>
      <c r="AQ43" s="245">
        <v>0</v>
      </c>
      <c r="AR43" s="245">
        <v>0</v>
      </c>
      <c r="AS43" s="200">
        <v>0</v>
      </c>
      <c r="AT43" s="200"/>
      <c r="AU43" s="200"/>
      <c r="AV43" s="200"/>
      <c r="AW43" s="200">
        <v>0</v>
      </c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83">
        <f>BO43+BQ43+BS43+BU43</f>
        <v>0</v>
      </c>
      <c r="BN43" s="83">
        <f>BP43+BR43+BT43+BV43</f>
        <v>0</v>
      </c>
      <c r="BO43" s="83"/>
      <c r="BP43" s="83"/>
      <c r="BQ43" s="83"/>
      <c r="BR43" s="83"/>
      <c r="BS43" s="83"/>
      <c r="BT43" s="83"/>
      <c r="BU43" s="83">
        <v>0</v>
      </c>
      <c r="BV43" s="83">
        <v>0</v>
      </c>
      <c r="BW43" s="122"/>
      <c r="BX43" s="122"/>
      <c r="BY43" s="122"/>
      <c r="BZ43" s="122"/>
      <c r="CA43" s="122">
        <v>0</v>
      </c>
      <c r="CB43" s="200"/>
      <c r="CC43" s="200"/>
      <c r="CD43" s="200"/>
      <c r="CE43" s="200"/>
      <c r="CF43" s="200"/>
      <c r="CG43" s="122"/>
      <c r="CH43" s="122"/>
      <c r="CI43" s="122"/>
      <c r="CJ43" s="122"/>
      <c r="CK43" s="122"/>
      <c r="CL43" s="200"/>
      <c r="CM43" s="200"/>
      <c r="CN43" s="200"/>
      <c r="CO43" s="200"/>
      <c r="CP43" s="200"/>
      <c r="CQ43" s="122">
        <v>0</v>
      </c>
      <c r="CR43" s="245"/>
      <c r="CS43" s="245"/>
      <c r="CT43" s="245"/>
      <c r="CU43" s="245">
        <v>0</v>
      </c>
      <c r="CV43" s="200">
        <v>0</v>
      </c>
      <c r="CW43" s="200"/>
      <c r="CX43" s="200"/>
      <c r="CY43" s="200"/>
      <c r="CZ43" s="200">
        <v>0</v>
      </c>
      <c r="DA43" s="178"/>
      <c r="DB43" s="178"/>
      <c r="DC43" s="178"/>
      <c r="DD43" s="178"/>
      <c r="DE43" s="178"/>
      <c r="DF43" s="84">
        <f>DG43+DH43+DI43+DJ43</f>
        <v>0</v>
      </c>
      <c r="DG43" s="83"/>
      <c r="DH43" s="83"/>
      <c r="DI43" s="83"/>
      <c r="DJ43" s="83"/>
      <c r="DK43" s="122"/>
      <c r="DL43" s="122"/>
      <c r="DM43" s="122"/>
      <c r="DN43" s="122"/>
      <c r="DO43" s="122">
        <v>0</v>
      </c>
      <c r="DP43" s="178"/>
      <c r="DQ43" s="178"/>
      <c r="DR43" s="178"/>
      <c r="DS43" s="178"/>
      <c r="DT43" s="178"/>
      <c r="DU43" s="25" t="s">
        <v>249</v>
      </c>
      <c r="DV43" s="15"/>
    </row>
    <row r="44" spans="1:126" ht="25.5" customHeight="1" thickBot="1">
      <c r="A44" s="23"/>
      <c r="B44" s="94"/>
      <c r="C44" s="12"/>
      <c r="D44" s="24"/>
      <c r="E44" s="24"/>
      <c r="F44" s="24" t="s">
        <v>293</v>
      </c>
      <c r="G44" s="24" t="s">
        <v>226</v>
      </c>
      <c r="H44" s="24" t="s">
        <v>294</v>
      </c>
      <c r="I44" s="24" t="s">
        <v>295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66"/>
      <c r="AG44" s="102"/>
      <c r="AH44" s="223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122"/>
      <c r="BX44" s="122"/>
      <c r="BY44" s="122"/>
      <c r="BZ44" s="122"/>
      <c r="CA44" s="122"/>
      <c r="CB44" s="200"/>
      <c r="CC44" s="200"/>
      <c r="CD44" s="200"/>
      <c r="CE44" s="200"/>
      <c r="CF44" s="200"/>
      <c r="CG44" s="122"/>
      <c r="CH44" s="122"/>
      <c r="CI44" s="122"/>
      <c r="CJ44" s="122"/>
      <c r="CK44" s="122"/>
      <c r="CL44" s="200"/>
      <c r="CM44" s="200"/>
      <c r="CN44" s="200"/>
      <c r="CO44" s="200"/>
      <c r="CP44" s="200"/>
      <c r="CQ44" s="122"/>
      <c r="CR44" s="245"/>
      <c r="CS44" s="245"/>
      <c r="CT44" s="245"/>
      <c r="CU44" s="245"/>
      <c r="CV44" s="200"/>
      <c r="CW44" s="200"/>
      <c r="CX44" s="200"/>
      <c r="CY44" s="200"/>
      <c r="CZ44" s="200"/>
      <c r="DA44" s="178" t="s">
        <v>200</v>
      </c>
      <c r="DB44" s="178"/>
      <c r="DC44" s="178"/>
      <c r="DD44" s="178"/>
      <c r="DE44" s="178"/>
      <c r="DF44" s="84"/>
      <c r="DG44" s="83"/>
      <c r="DH44" s="83"/>
      <c r="DI44" s="83"/>
      <c r="DJ44" s="83"/>
      <c r="DK44" s="122"/>
      <c r="DL44" s="122"/>
      <c r="DM44" s="122"/>
      <c r="DN44" s="122"/>
      <c r="DO44" s="122"/>
      <c r="DP44" s="178"/>
      <c r="DQ44" s="178"/>
      <c r="DR44" s="178"/>
      <c r="DS44" s="178"/>
      <c r="DT44" s="178"/>
      <c r="DU44" s="25" t="s">
        <v>201</v>
      </c>
      <c r="DV44" s="15"/>
    </row>
    <row r="45" spans="1:126" ht="65.25" customHeight="1" thickBot="1">
      <c r="A45" s="19" t="s">
        <v>296</v>
      </c>
      <c r="B45" s="93" t="s">
        <v>297</v>
      </c>
      <c r="C45" s="20" t="s">
        <v>288</v>
      </c>
      <c r="D45" s="21" t="s">
        <v>289</v>
      </c>
      <c r="E45" s="21" t="s">
        <v>290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65" t="s">
        <v>291</v>
      </c>
      <c r="AG45" s="216">
        <v>1101</v>
      </c>
      <c r="AH45" s="224">
        <v>240</v>
      </c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205"/>
      <c r="BX45" s="205"/>
      <c r="BY45" s="205"/>
      <c r="BZ45" s="205"/>
      <c r="CA45" s="205"/>
      <c r="CB45" s="201"/>
      <c r="CC45" s="201"/>
      <c r="CD45" s="201"/>
      <c r="CE45" s="201"/>
      <c r="CF45" s="201"/>
      <c r="CG45" s="205"/>
      <c r="CH45" s="205"/>
      <c r="CI45" s="205"/>
      <c r="CJ45" s="205"/>
      <c r="CK45" s="205"/>
      <c r="CL45" s="201"/>
      <c r="CM45" s="201"/>
      <c r="CN45" s="201"/>
      <c r="CO45" s="201"/>
      <c r="CP45" s="201"/>
      <c r="CQ45" s="205"/>
      <c r="CR45" s="244"/>
      <c r="CS45" s="244"/>
      <c r="CT45" s="244"/>
      <c r="CU45" s="244"/>
      <c r="CV45" s="201"/>
      <c r="CW45" s="201"/>
      <c r="CX45" s="201"/>
      <c r="CY45" s="201"/>
      <c r="CZ45" s="201"/>
      <c r="DA45" s="177" t="s">
        <v>200</v>
      </c>
      <c r="DB45" s="177"/>
      <c r="DC45" s="177"/>
      <c r="DD45" s="177"/>
      <c r="DE45" s="177"/>
      <c r="DF45" s="82"/>
      <c r="DG45" s="81"/>
      <c r="DH45" s="81"/>
      <c r="DI45" s="81"/>
      <c r="DJ45" s="81"/>
      <c r="DK45" s="205"/>
      <c r="DL45" s="205"/>
      <c r="DM45" s="205"/>
      <c r="DN45" s="205"/>
      <c r="DO45" s="205"/>
      <c r="DP45" s="177"/>
      <c r="DQ45" s="177"/>
      <c r="DR45" s="177"/>
      <c r="DS45" s="177"/>
      <c r="DT45" s="352"/>
      <c r="DU45" s="353"/>
      <c r="DV45" s="15"/>
    </row>
    <row r="46" spans="1:126" ht="25.5" customHeight="1">
      <c r="A46" s="75">
        <v>5025</v>
      </c>
      <c r="B46" s="94"/>
      <c r="C46" s="12" t="s">
        <v>213</v>
      </c>
      <c r="D46" s="24" t="s">
        <v>292</v>
      </c>
      <c r="E46" s="24" t="s">
        <v>215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44" t="s">
        <v>111</v>
      </c>
      <c r="AD46" s="46" t="s">
        <v>95</v>
      </c>
      <c r="AE46" s="47" t="s">
        <v>112</v>
      </c>
      <c r="AF46" s="66"/>
      <c r="AG46" s="102"/>
      <c r="AH46" s="223"/>
      <c r="AI46" s="245">
        <f>AK46+AM46+AO46+AQ46</f>
        <v>513.6</v>
      </c>
      <c r="AJ46" s="245">
        <f>AL46+AN46+AP46+AR46</f>
        <v>513.6</v>
      </c>
      <c r="AK46" s="245"/>
      <c r="AL46" s="245"/>
      <c r="AM46" s="245"/>
      <c r="AN46" s="245"/>
      <c r="AO46" s="245"/>
      <c r="AP46" s="245"/>
      <c r="AQ46" s="245">
        <v>513.6</v>
      </c>
      <c r="AR46" s="245">
        <v>513.6</v>
      </c>
      <c r="AS46" s="200">
        <f>AT46+AU46+AV46+AW46</f>
        <v>2000</v>
      </c>
      <c r="AT46" s="200"/>
      <c r="AU46" s="200"/>
      <c r="AV46" s="200"/>
      <c r="AW46" s="200">
        <v>2000</v>
      </c>
      <c r="AX46" s="200">
        <f>BB46</f>
        <v>2000</v>
      </c>
      <c r="AY46" s="200"/>
      <c r="AZ46" s="200"/>
      <c r="BA46" s="200"/>
      <c r="BB46" s="200">
        <v>2000</v>
      </c>
      <c r="BC46" s="200">
        <f>BG46</f>
        <v>2000</v>
      </c>
      <c r="BD46" s="200"/>
      <c r="BE46" s="200"/>
      <c r="BF46" s="200"/>
      <c r="BG46" s="200">
        <v>2000</v>
      </c>
      <c r="BH46" s="200">
        <f>BL46</f>
        <v>2000</v>
      </c>
      <c r="BI46" s="200"/>
      <c r="BJ46" s="200"/>
      <c r="BK46" s="200"/>
      <c r="BL46" s="200">
        <v>2000</v>
      </c>
      <c r="BM46" s="83">
        <f>BO46+BQ46+BS46+BU46</f>
        <v>513.6</v>
      </c>
      <c r="BN46" s="83">
        <f>BP46+BR46+BT46+BV46</f>
        <v>513.6</v>
      </c>
      <c r="BO46" s="83"/>
      <c r="BP46" s="83"/>
      <c r="BQ46" s="83"/>
      <c r="BR46" s="83"/>
      <c r="BS46" s="83"/>
      <c r="BT46" s="83"/>
      <c r="BU46" s="245">
        <v>513.6</v>
      </c>
      <c r="BV46" s="245">
        <v>513.6</v>
      </c>
      <c r="BW46" s="122">
        <f>CA46</f>
        <v>1835.5</v>
      </c>
      <c r="BX46" s="122"/>
      <c r="BY46" s="122"/>
      <c r="BZ46" s="122"/>
      <c r="CA46" s="122">
        <v>1835.5</v>
      </c>
      <c r="CB46" s="200">
        <f>CF46+CD46</f>
        <v>2000</v>
      </c>
      <c r="CC46" s="200"/>
      <c r="CD46" s="200"/>
      <c r="CE46" s="200"/>
      <c r="CF46" s="200">
        <v>2000</v>
      </c>
      <c r="CG46" s="122">
        <f>CK46</f>
        <v>2000</v>
      </c>
      <c r="CH46" s="122"/>
      <c r="CI46" s="122"/>
      <c r="CJ46" s="122"/>
      <c r="CK46" s="122">
        <v>2000</v>
      </c>
      <c r="CL46" s="200">
        <f>CP46</f>
        <v>2000</v>
      </c>
      <c r="CM46" s="200"/>
      <c r="CN46" s="200"/>
      <c r="CO46" s="200"/>
      <c r="CP46" s="122">
        <v>2000</v>
      </c>
      <c r="CQ46" s="122">
        <f>CR46+CS46+CT46+CU46</f>
        <v>513.6</v>
      </c>
      <c r="CR46" s="245"/>
      <c r="CS46" s="245"/>
      <c r="CT46" s="245"/>
      <c r="CU46" s="245">
        <v>513.6</v>
      </c>
      <c r="CV46" s="200">
        <f>CZ46</f>
        <v>2000</v>
      </c>
      <c r="CW46" s="200"/>
      <c r="CX46" s="200"/>
      <c r="CY46" s="200"/>
      <c r="CZ46" s="200">
        <v>2000</v>
      </c>
      <c r="DA46" s="178">
        <f>DE46</f>
        <v>2000</v>
      </c>
      <c r="DB46" s="178"/>
      <c r="DC46" s="178"/>
      <c r="DD46" s="178"/>
      <c r="DE46" s="200">
        <v>2000</v>
      </c>
      <c r="DF46" s="84">
        <f>DG46+DH46+DI46+DJ46</f>
        <v>513.6</v>
      </c>
      <c r="DG46" s="83"/>
      <c r="DH46" s="83"/>
      <c r="DI46" s="83"/>
      <c r="DJ46" s="245">
        <v>513.6</v>
      </c>
      <c r="DK46" s="122">
        <f>DO46</f>
        <v>1835.5</v>
      </c>
      <c r="DL46" s="122"/>
      <c r="DM46" s="122"/>
      <c r="DN46" s="122"/>
      <c r="DO46" s="122">
        <v>1835.5</v>
      </c>
      <c r="DP46" s="178">
        <f>DT46</f>
        <v>2000</v>
      </c>
      <c r="DQ46" s="178"/>
      <c r="DR46" s="178"/>
      <c r="DS46" s="178"/>
      <c r="DT46" s="200">
        <v>2000</v>
      </c>
      <c r="DU46" s="169" t="s">
        <v>421</v>
      </c>
      <c r="DV46" s="15"/>
    </row>
    <row r="47" spans="1:126" ht="21.75" customHeight="1" thickBot="1">
      <c r="A47" s="23"/>
      <c r="B47" s="94"/>
      <c r="C47" s="12"/>
      <c r="D47" s="24"/>
      <c r="E47" s="24"/>
      <c r="F47" s="24" t="s">
        <v>293</v>
      </c>
      <c r="G47" s="24" t="s">
        <v>226</v>
      </c>
      <c r="H47" s="24" t="s">
        <v>294</v>
      </c>
      <c r="I47" s="24" t="s">
        <v>295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66"/>
      <c r="AG47" s="102"/>
      <c r="AH47" s="223"/>
      <c r="AI47" s="246"/>
      <c r="AJ47" s="246"/>
      <c r="AK47" s="245"/>
      <c r="AL47" s="245"/>
      <c r="AM47" s="245"/>
      <c r="AN47" s="245"/>
      <c r="AO47" s="245"/>
      <c r="AP47" s="245"/>
      <c r="AQ47" s="245"/>
      <c r="AR47" s="245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118"/>
      <c r="BN47" s="118"/>
      <c r="BO47" s="83"/>
      <c r="BP47" s="83"/>
      <c r="BQ47" s="83"/>
      <c r="BR47" s="83"/>
      <c r="BS47" s="83"/>
      <c r="BT47" s="83"/>
      <c r="BU47" s="83"/>
      <c r="BV47" s="83"/>
      <c r="BW47" s="122"/>
      <c r="BX47" s="122"/>
      <c r="BY47" s="122"/>
      <c r="BZ47" s="122"/>
      <c r="CA47" s="122"/>
      <c r="CB47" s="200"/>
      <c r="CC47" s="200"/>
      <c r="CD47" s="200"/>
      <c r="CE47" s="200"/>
      <c r="CF47" s="200"/>
      <c r="CG47" s="122"/>
      <c r="CH47" s="122"/>
      <c r="CI47" s="122"/>
      <c r="CJ47" s="122"/>
      <c r="CK47" s="122"/>
      <c r="CL47" s="200"/>
      <c r="CM47" s="200"/>
      <c r="CN47" s="200"/>
      <c r="CO47" s="200"/>
      <c r="CP47" s="200"/>
      <c r="CQ47" s="206"/>
      <c r="CR47" s="245"/>
      <c r="CS47" s="245"/>
      <c r="CT47" s="245"/>
      <c r="CU47" s="245"/>
      <c r="CV47" s="200"/>
      <c r="CW47" s="200"/>
      <c r="CX47" s="200"/>
      <c r="CY47" s="200"/>
      <c r="CZ47" s="200"/>
      <c r="DA47" s="178" t="s">
        <v>200</v>
      </c>
      <c r="DB47" s="178"/>
      <c r="DC47" s="178"/>
      <c r="DD47" s="178"/>
      <c r="DE47" s="178"/>
      <c r="DF47" s="132"/>
      <c r="DG47" s="83"/>
      <c r="DH47" s="83"/>
      <c r="DI47" s="83"/>
      <c r="DJ47" s="83"/>
      <c r="DK47" s="122"/>
      <c r="DL47" s="122"/>
      <c r="DM47" s="122"/>
      <c r="DN47" s="122"/>
      <c r="DO47" s="122"/>
      <c r="DP47" s="178"/>
      <c r="DQ47" s="178"/>
      <c r="DR47" s="178"/>
      <c r="DS47" s="178"/>
      <c r="DT47" s="178"/>
      <c r="DU47" s="25" t="s">
        <v>201</v>
      </c>
      <c r="DV47" s="15"/>
    </row>
    <row r="48" spans="1:126" ht="69" customHeight="1" thickBot="1">
      <c r="A48" s="61" t="s">
        <v>321</v>
      </c>
      <c r="B48" s="93" t="s">
        <v>298</v>
      </c>
      <c r="C48" s="20" t="s">
        <v>213</v>
      </c>
      <c r="D48" s="21" t="s">
        <v>299</v>
      </c>
      <c r="E48" s="21" t="s">
        <v>215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48" t="s">
        <v>113</v>
      </c>
      <c r="AD48" s="48" t="s">
        <v>95</v>
      </c>
      <c r="AE48" s="48" t="s">
        <v>114</v>
      </c>
      <c r="AF48" s="65" t="s">
        <v>228</v>
      </c>
      <c r="AG48" s="216" t="s">
        <v>399</v>
      </c>
      <c r="AH48" s="224" t="s">
        <v>380</v>
      </c>
      <c r="AI48" s="245">
        <f>AK48+AM48+AO48+AQ48</f>
        <v>1169.1</v>
      </c>
      <c r="AJ48" s="245">
        <f>AL48+AN48+AP48+AR48</f>
        <v>1169.1</v>
      </c>
      <c r="AK48" s="244"/>
      <c r="AL48" s="244"/>
      <c r="AM48" s="244"/>
      <c r="AN48" s="244"/>
      <c r="AO48" s="244"/>
      <c r="AP48" s="244"/>
      <c r="AQ48" s="244">
        <v>1169.1</v>
      </c>
      <c r="AR48" s="244">
        <v>1169.1</v>
      </c>
      <c r="AS48" s="201">
        <f>AT48+AU48+AV48+AW48</f>
        <v>0</v>
      </c>
      <c r="AT48" s="201"/>
      <c r="AU48" s="201"/>
      <c r="AV48" s="201"/>
      <c r="AW48" s="201">
        <v>0</v>
      </c>
      <c r="AX48" s="201">
        <f>AZ48+BB48</f>
        <v>1750</v>
      </c>
      <c r="AY48" s="201"/>
      <c r="AZ48" s="201">
        <v>1610</v>
      </c>
      <c r="BA48" s="201"/>
      <c r="BB48" s="201">
        <v>140</v>
      </c>
      <c r="BC48" s="201">
        <f>BG48</f>
        <v>0</v>
      </c>
      <c r="BD48" s="201"/>
      <c r="BE48" s="201"/>
      <c r="BF48" s="201"/>
      <c r="BG48" s="201">
        <v>0</v>
      </c>
      <c r="BH48" s="201">
        <f>BL48</f>
        <v>0</v>
      </c>
      <c r="BI48" s="201"/>
      <c r="BJ48" s="201"/>
      <c r="BK48" s="201"/>
      <c r="BL48" s="201">
        <v>0</v>
      </c>
      <c r="BM48" s="83">
        <f>BO48+BQ48+BS48+BU48</f>
        <v>592.02</v>
      </c>
      <c r="BN48" s="83">
        <f>BP48+BR48+BT48+BV48</f>
        <v>592.02</v>
      </c>
      <c r="BO48" s="81"/>
      <c r="BP48" s="81"/>
      <c r="BQ48" s="81"/>
      <c r="BR48" s="81"/>
      <c r="BS48" s="81"/>
      <c r="BT48" s="81"/>
      <c r="BU48" s="244">
        <v>592.02</v>
      </c>
      <c r="BV48" s="244">
        <v>592.02</v>
      </c>
      <c r="BW48" s="205">
        <f>CA48</f>
        <v>0</v>
      </c>
      <c r="BX48" s="205"/>
      <c r="BY48" s="205"/>
      <c r="BZ48" s="205"/>
      <c r="CA48" s="205">
        <v>0</v>
      </c>
      <c r="CB48" s="201">
        <f>CD48+CF48</f>
        <v>1750</v>
      </c>
      <c r="CC48" s="201"/>
      <c r="CD48" s="201">
        <v>1610</v>
      </c>
      <c r="CE48" s="201"/>
      <c r="CF48" s="201">
        <v>140</v>
      </c>
      <c r="CG48" s="205">
        <f>CK48</f>
        <v>0</v>
      </c>
      <c r="CH48" s="205"/>
      <c r="CI48" s="205"/>
      <c r="CJ48" s="205"/>
      <c r="CK48" s="205">
        <v>0</v>
      </c>
      <c r="CL48" s="201">
        <f>CP48</f>
        <v>0</v>
      </c>
      <c r="CM48" s="201"/>
      <c r="CN48" s="201"/>
      <c r="CO48" s="201"/>
      <c r="CP48" s="201">
        <v>0</v>
      </c>
      <c r="CQ48" s="122">
        <f>CR48+CS48+CT48+CU48</f>
        <v>1169.1</v>
      </c>
      <c r="CR48" s="244"/>
      <c r="CS48" s="244"/>
      <c r="CT48" s="244"/>
      <c r="CU48" s="244">
        <v>1169.1</v>
      </c>
      <c r="CV48" s="201">
        <f>CZ48</f>
        <v>0</v>
      </c>
      <c r="CW48" s="201"/>
      <c r="CX48" s="201"/>
      <c r="CY48" s="201"/>
      <c r="CZ48" s="201">
        <v>0</v>
      </c>
      <c r="DA48" s="177">
        <f>DC48+DE48</f>
        <v>1750</v>
      </c>
      <c r="DB48" s="177"/>
      <c r="DC48" s="201">
        <v>1610</v>
      </c>
      <c r="DD48" s="177"/>
      <c r="DE48" s="201">
        <v>140</v>
      </c>
      <c r="DF48" s="84">
        <f>DG48+DH48+DI48+DJ48</f>
        <v>592.02</v>
      </c>
      <c r="DG48" s="81"/>
      <c r="DH48" s="81"/>
      <c r="DI48" s="81"/>
      <c r="DJ48" s="244">
        <v>592.02</v>
      </c>
      <c r="DK48" s="205">
        <f>DO48</f>
        <v>0</v>
      </c>
      <c r="DL48" s="205"/>
      <c r="DM48" s="205"/>
      <c r="DN48" s="205"/>
      <c r="DO48" s="205">
        <v>0</v>
      </c>
      <c r="DP48" s="177">
        <f>DR48+DT48</f>
        <v>1750</v>
      </c>
      <c r="DQ48" s="177"/>
      <c r="DR48" s="201">
        <v>1610</v>
      </c>
      <c r="DS48" s="177"/>
      <c r="DT48" s="201">
        <v>140</v>
      </c>
      <c r="DU48" s="22" t="s">
        <v>300</v>
      </c>
      <c r="DV48" s="15"/>
    </row>
    <row r="49" spans="1:126" ht="34.5" customHeight="1">
      <c r="A49" s="75">
        <v>5028</v>
      </c>
      <c r="B49" s="94"/>
      <c r="C49" s="12" t="s">
        <v>301</v>
      </c>
      <c r="D49" s="24" t="s">
        <v>302</v>
      </c>
      <c r="E49" s="24" t="s">
        <v>303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66"/>
      <c r="AG49" s="102"/>
      <c r="AH49" s="223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122"/>
      <c r="BX49" s="122"/>
      <c r="BY49" s="122"/>
      <c r="BZ49" s="122"/>
      <c r="CA49" s="122"/>
      <c r="CB49" s="200"/>
      <c r="CC49" s="200"/>
      <c r="CD49" s="200"/>
      <c r="CE49" s="200"/>
      <c r="CF49" s="200"/>
      <c r="CG49" s="122"/>
      <c r="CH49" s="122"/>
      <c r="CI49" s="122"/>
      <c r="CJ49" s="122"/>
      <c r="CK49" s="122"/>
      <c r="CL49" s="200"/>
      <c r="CM49" s="200"/>
      <c r="CN49" s="200"/>
      <c r="CO49" s="200"/>
      <c r="CP49" s="200"/>
      <c r="CQ49" s="122"/>
      <c r="CR49" s="245"/>
      <c r="CS49" s="245"/>
      <c r="CT49" s="245"/>
      <c r="CU49" s="245"/>
      <c r="CV49" s="200"/>
      <c r="CW49" s="200"/>
      <c r="CX49" s="200"/>
      <c r="CY49" s="200"/>
      <c r="CZ49" s="200"/>
      <c r="DA49" s="178" t="s">
        <v>200</v>
      </c>
      <c r="DB49" s="178"/>
      <c r="DC49" s="178"/>
      <c r="DD49" s="178"/>
      <c r="DE49" s="178"/>
      <c r="DF49" s="84"/>
      <c r="DG49" s="83"/>
      <c r="DH49" s="83"/>
      <c r="DI49" s="83"/>
      <c r="DJ49" s="83"/>
      <c r="DK49" s="122"/>
      <c r="DL49" s="122"/>
      <c r="DM49" s="122"/>
      <c r="DN49" s="122"/>
      <c r="DO49" s="122"/>
      <c r="DP49" s="178"/>
      <c r="DQ49" s="178"/>
      <c r="DR49" s="178"/>
      <c r="DS49" s="178"/>
      <c r="DT49" s="178"/>
      <c r="DU49" s="25" t="s">
        <v>300</v>
      </c>
      <c r="DV49" s="15"/>
    </row>
    <row r="50" spans="1:126" ht="31.5" customHeight="1" thickBot="1">
      <c r="A50" s="23"/>
      <c r="B50" s="94"/>
      <c r="C50" s="12" t="s">
        <v>304</v>
      </c>
      <c r="D50" s="24" t="s">
        <v>305</v>
      </c>
      <c r="E50" s="24" t="s">
        <v>306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66"/>
      <c r="AG50" s="102"/>
      <c r="AH50" s="223"/>
      <c r="AI50" s="246"/>
      <c r="AJ50" s="246"/>
      <c r="AK50" s="245"/>
      <c r="AL50" s="245"/>
      <c r="AM50" s="245"/>
      <c r="AN50" s="245"/>
      <c r="AO50" s="245"/>
      <c r="AP50" s="245"/>
      <c r="AQ50" s="245"/>
      <c r="AR50" s="245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118"/>
      <c r="BN50" s="118"/>
      <c r="BO50" s="83"/>
      <c r="BP50" s="83"/>
      <c r="BQ50" s="83"/>
      <c r="BR50" s="83"/>
      <c r="BS50" s="83"/>
      <c r="BT50" s="83"/>
      <c r="BU50" s="83"/>
      <c r="BV50" s="83"/>
      <c r="BW50" s="122"/>
      <c r="BX50" s="122"/>
      <c r="BY50" s="122"/>
      <c r="BZ50" s="122"/>
      <c r="CA50" s="122"/>
      <c r="CB50" s="200"/>
      <c r="CC50" s="200"/>
      <c r="CD50" s="200"/>
      <c r="CE50" s="200"/>
      <c r="CF50" s="200"/>
      <c r="CG50" s="122"/>
      <c r="CH50" s="122"/>
      <c r="CI50" s="122"/>
      <c r="CJ50" s="122"/>
      <c r="CK50" s="122"/>
      <c r="CL50" s="200"/>
      <c r="CM50" s="200"/>
      <c r="CN50" s="200"/>
      <c r="CO50" s="200"/>
      <c r="CP50" s="200"/>
      <c r="CQ50" s="206"/>
      <c r="CR50" s="245"/>
      <c r="CS50" s="245"/>
      <c r="CT50" s="245"/>
      <c r="CU50" s="245"/>
      <c r="CV50" s="200"/>
      <c r="CW50" s="200"/>
      <c r="CX50" s="200"/>
      <c r="CY50" s="200"/>
      <c r="CZ50" s="200"/>
      <c r="DA50" s="178" t="s">
        <v>200</v>
      </c>
      <c r="DB50" s="178"/>
      <c r="DC50" s="178"/>
      <c r="DD50" s="178"/>
      <c r="DE50" s="178"/>
      <c r="DF50" s="132"/>
      <c r="DG50" s="83"/>
      <c r="DH50" s="83"/>
      <c r="DI50" s="83"/>
      <c r="DJ50" s="83"/>
      <c r="DK50" s="122"/>
      <c r="DL50" s="122"/>
      <c r="DM50" s="122"/>
      <c r="DN50" s="122"/>
      <c r="DO50" s="122"/>
      <c r="DP50" s="178"/>
      <c r="DQ50" s="178"/>
      <c r="DR50" s="178"/>
      <c r="DS50" s="178"/>
      <c r="DT50" s="178"/>
      <c r="DU50" s="25" t="s">
        <v>300</v>
      </c>
      <c r="DV50" s="15"/>
    </row>
    <row r="51" spans="1:126" ht="132" customHeight="1" thickBot="1">
      <c r="A51" s="61" t="s">
        <v>322</v>
      </c>
      <c r="B51" s="93" t="s">
        <v>307</v>
      </c>
      <c r="C51" s="20" t="s">
        <v>213</v>
      </c>
      <c r="D51" s="21" t="s">
        <v>308</v>
      </c>
      <c r="E51" s="21" t="s">
        <v>215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30" t="s">
        <v>309</v>
      </c>
      <c r="AA51" s="21" t="s">
        <v>226</v>
      </c>
      <c r="AB51" s="21" t="s">
        <v>310</v>
      </c>
      <c r="AC51" s="48" t="s">
        <v>113</v>
      </c>
      <c r="AD51" s="48" t="s">
        <v>95</v>
      </c>
      <c r="AE51" s="48" t="s">
        <v>114</v>
      </c>
      <c r="AF51" s="65" t="s">
        <v>311</v>
      </c>
      <c r="AG51" s="216" t="s">
        <v>381</v>
      </c>
      <c r="AH51" s="224" t="s">
        <v>401</v>
      </c>
      <c r="AI51" s="245">
        <f>AK51+AM51+AO51+AQ51</f>
        <v>97037.85</v>
      </c>
      <c r="AJ51" s="245">
        <f>AL51+AN51+AP51+AR51</f>
        <v>93480.16</v>
      </c>
      <c r="AK51" s="244">
        <v>9900</v>
      </c>
      <c r="AL51" s="244">
        <v>9900</v>
      </c>
      <c r="AM51" s="244">
        <f>23214.99+9335</f>
        <v>32549.99</v>
      </c>
      <c r="AN51" s="244">
        <f>23174.39+9335</f>
        <v>32509.39</v>
      </c>
      <c r="AO51" s="244">
        <v>3000</v>
      </c>
      <c r="AP51" s="244">
        <v>418</v>
      </c>
      <c r="AQ51" s="244">
        <f>54587.86-3000</f>
        <v>51587.86</v>
      </c>
      <c r="AR51" s="244">
        <f>51070.77-418</f>
        <v>50652.77</v>
      </c>
      <c r="AS51" s="201">
        <f>AU51+AW51+AV51+AT51</f>
        <v>187964.11</v>
      </c>
      <c r="AT51" s="201">
        <v>7667.1</v>
      </c>
      <c r="AU51" s="201">
        <v>24620.9</v>
      </c>
      <c r="AV51" s="201">
        <v>2000</v>
      </c>
      <c r="AW51" s="201">
        <f>155676.11-2000</f>
        <v>153676.11</v>
      </c>
      <c r="AX51" s="201">
        <f>BB51+BA51</f>
        <v>109629.1</v>
      </c>
      <c r="AY51" s="201"/>
      <c r="AZ51" s="201"/>
      <c r="BA51" s="201">
        <v>2374</v>
      </c>
      <c r="BB51" s="201">
        <f>109629.1-2374</f>
        <v>107255.1</v>
      </c>
      <c r="BC51" s="201">
        <f>BG51+BF51</f>
        <v>109629.1</v>
      </c>
      <c r="BD51" s="201"/>
      <c r="BE51" s="201">
        <v>0</v>
      </c>
      <c r="BF51" s="201">
        <v>2374</v>
      </c>
      <c r="BG51" s="201">
        <f>109629.1-2374</f>
        <v>107255.1</v>
      </c>
      <c r="BH51" s="201">
        <f>BK51+BL51</f>
        <v>109629.1</v>
      </c>
      <c r="BI51" s="201"/>
      <c r="BJ51" s="201">
        <v>0</v>
      </c>
      <c r="BK51" s="201">
        <v>0</v>
      </c>
      <c r="BL51" s="201">
        <v>109629.1</v>
      </c>
      <c r="BM51" s="245">
        <f>BO51+BQ51+BS51+BU51</f>
        <v>82985.34</v>
      </c>
      <c r="BN51" s="245">
        <f>BP51+BR51+BT51+BV51</f>
        <v>81601.59</v>
      </c>
      <c r="BO51" s="244">
        <v>9900</v>
      </c>
      <c r="BP51" s="244">
        <v>9900</v>
      </c>
      <c r="BQ51" s="244">
        <f>21789.99+9335</f>
        <v>31124.99</v>
      </c>
      <c r="BR51" s="244">
        <f>21749.39+9335</f>
        <v>31084.39</v>
      </c>
      <c r="BS51" s="244">
        <v>3000</v>
      </c>
      <c r="BT51" s="244">
        <v>418</v>
      </c>
      <c r="BU51" s="244">
        <f>41960.35-3000</f>
        <v>38960.35</v>
      </c>
      <c r="BV51" s="244">
        <f>40617.2-418</f>
        <v>40199.2</v>
      </c>
      <c r="BW51" s="205">
        <f>BX51+BY51+CA51+BZ51</f>
        <v>168640.97</v>
      </c>
      <c r="BX51" s="205">
        <v>7667.1</v>
      </c>
      <c r="BY51" s="205">
        <v>22620.9</v>
      </c>
      <c r="BZ51" s="205">
        <v>2000</v>
      </c>
      <c r="CA51" s="205">
        <f>138352.97-2000</f>
        <v>136352.97</v>
      </c>
      <c r="CB51" s="201">
        <f>CF51+CE51</f>
        <v>107066.1</v>
      </c>
      <c r="CC51" s="201"/>
      <c r="CD51" s="201">
        <v>0</v>
      </c>
      <c r="CE51" s="201">
        <v>2374</v>
      </c>
      <c r="CF51" s="201">
        <f>107066.1-2374</f>
        <v>104692.1</v>
      </c>
      <c r="CG51" s="205">
        <f>CK51</f>
        <v>107066.1</v>
      </c>
      <c r="CH51" s="205"/>
      <c r="CI51" s="205">
        <v>0</v>
      </c>
      <c r="CJ51" s="205">
        <v>0</v>
      </c>
      <c r="CK51" s="205">
        <v>107066.1</v>
      </c>
      <c r="CL51" s="201">
        <f>CP51</f>
        <v>107066.1</v>
      </c>
      <c r="CM51" s="201"/>
      <c r="CN51" s="201">
        <v>0</v>
      </c>
      <c r="CO51" s="201">
        <v>0</v>
      </c>
      <c r="CP51" s="205">
        <v>107066.1</v>
      </c>
      <c r="CQ51" s="122">
        <f>CR51+CS51+CT51+CU51</f>
        <v>93480.16</v>
      </c>
      <c r="CR51" s="244">
        <v>9900</v>
      </c>
      <c r="CS51" s="244">
        <f>23174.39+9335</f>
        <v>32509.39</v>
      </c>
      <c r="CT51" s="244">
        <v>418</v>
      </c>
      <c r="CU51" s="244">
        <f>51070.77-418</f>
        <v>50652.77</v>
      </c>
      <c r="CV51" s="201">
        <f>CX51+CZ51+CW51+CY51</f>
        <v>187964.11</v>
      </c>
      <c r="CW51" s="201">
        <v>7667.1</v>
      </c>
      <c r="CX51" s="201">
        <v>24620.9</v>
      </c>
      <c r="CY51" s="201">
        <v>2000</v>
      </c>
      <c r="CZ51" s="201">
        <f>155676.11-2000</f>
        <v>153676.11</v>
      </c>
      <c r="DA51" s="177">
        <f>DE51+DD51</f>
        <v>109629.1</v>
      </c>
      <c r="DB51" s="177"/>
      <c r="DC51" s="177">
        <v>0</v>
      </c>
      <c r="DD51" s="201">
        <v>2374</v>
      </c>
      <c r="DE51" s="201">
        <f>109629.1-2374</f>
        <v>107255.1</v>
      </c>
      <c r="DF51" s="84">
        <f>DJ51+DI51+DH51+DG51</f>
        <v>81601.5</v>
      </c>
      <c r="DG51" s="244">
        <v>9900</v>
      </c>
      <c r="DH51" s="244">
        <f>32509.3-9335-1425+9335</f>
        <v>31084.3</v>
      </c>
      <c r="DI51" s="244">
        <v>418</v>
      </c>
      <c r="DJ51" s="244">
        <f>40617.2-418</f>
        <v>40199.2</v>
      </c>
      <c r="DK51" s="205">
        <f>DM51+DO51+DL51+DN51</f>
        <v>168640.97</v>
      </c>
      <c r="DL51" s="205">
        <v>7667.1</v>
      </c>
      <c r="DM51" s="205">
        <v>22620.9</v>
      </c>
      <c r="DN51" s="205">
        <v>2000</v>
      </c>
      <c r="DO51" s="205">
        <f>138352.97-2000</f>
        <v>136352.97</v>
      </c>
      <c r="DP51" s="177">
        <f>DT51+DS51</f>
        <v>107066.1</v>
      </c>
      <c r="DQ51" s="177"/>
      <c r="DR51" s="177">
        <v>0</v>
      </c>
      <c r="DS51" s="177">
        <v>2374</v>
      </c>
      <c r="DT51" s="201">
        <f>107066.1-2374</f>
        <v>104692.1</v>
      </c>
      <c r="DU51" s="22" t="s">
        <v>312</v>
      </c>
      <c r="DV51" s="15"/>
    </row>
    <row r="52" spans="1:126" ht="33" customHeight="1" thickBot="1">
      <c r="A52" s="75">
        <v>5030</v>
      </c>
      <c r="B52" s="94"/>
      <c r="C52" s="12" t="s">
        <v>301</v>
      </c>
      <c r="D52" s="24" t="s">
        <v>302</v>
      </c>
      <c r="E52" s="24" t="s">
        <v>303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34" t="s">
        <v>280</v>
      </c>
      <c r="AA52" s="24" t="s">
        <v>226</v>
      </c>
      <c r="AB52" s="24" t="s">
        <v>281</v>
      </c>
      <c r="AC52" s="24"/>
      <c r="AD52" s="24"/>
      <c r="AE52" s="24"/>
      <c r="AF52" s="66"/>
      <c r="AG52" s="102"/>
      <c r="AH52" s="223"/>
      <c r="AI52" s="246"/>
      <c r="AJ52" s="246"/>
      <c r="AK52" s="245"/>
      <c r="AL52" s="245"/>
      <c r="AM52" s="245"/>
      <c r="AN52" s="245"/>
      <c r="AO52" s="245"/>
      <c r="AP52" s="245"/>
      <c r="AQ52" s="245"/>
      <c r="AR52" s="245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118"/>
      <c r="BN52" s="118"/>
      <c r="BO52" s="83"/>
      <c r="BP52" s="83"/>
      <c r="BQ52" s="83"/>
      <c r="BR52" s="83"/>
      <c r="BS52" s="83"/>
      <c r="BT52" s="83"/>
      <c r="BU52" s="83"/>
      <c r="BV52" s="83"/>
      <c r="BW52" s="122"/>
      <c r="BX52" s="122"/>
      <c r="BY52" s="122"/>
      <c r="BZ52" s="122"/>
      <c r="CA52" s="122"/>
      <c r="CB52" s="200"/>
      <c r="CC52" s="200"/>
      <c r="CD52" s="200"/>
      <c r="CE52" s="200"/>
      <c r="CF52" s="200"/>
      <c r="CG52" s="122"/>
      <c r="CH52" s="122"/>
      <c r="CI52" s="122"/>
      <c r="CJ52" s="122"/>
      <c r="CK52" s="122"/>
      <c r="CL52" s="200"/>
      <c r="CM52" s="200"/>
      <c r="CN52" s="200"/>
      <c r="CO52" s="200"/>
      <c r="CP52" s="200"/>
      <c r="CQ52" s="206"/>
      <c r="CR52" s="245"/>
      <c r="CS52" s="245"/>
      <c r="CT52" s="245"/>
      <c r="CU52" s="245"/>
      <c r="CV52" s="200"/>
      <c r="CW52" s="200"/>
      <c r="CX52" s="200"/>
      <c r="CY52" s="200"/>
      <c r="CZ52" s="200"/>
      <c r="DA52" s="178" t="s">
        <v>200</v>
      </c>
      <c r="DB52" s="178"/>
      <c r="DC52" s="178"/>
      <c r="DD52" s="178"/>
      <c r="DE52" s="178"/>
      <c r="DF52" s="132"/>
      <c r="DG52" s="83"/>
      <c r="DH52" s="83"/>
      <c r="DI52" s="83"/>
      <c r="DJ52" s="83"/>
      <c r="DK52" s="122"/>
      <c r="DL52" s="122"/>
      <c r="DM52" s="122"/>
      <c r="DN52" s="122"/>
      <c r="DO52" s="122"/>
      <c r="DP52" s="178"/>
      <c r="DQ52" s="178"/>
      <c r="DR52" s="178"/>
      <c r="DS52" s="178"/>
      <c r="DT52" s="178"/>
      <c r="DU52" s="25" t="s">
        <v>312</v>
      </c>
      <c r="DV52" s="15"/>
    </row>
    <row r="53" spans="1:126" ht="161.25" customHeight="1" thickBot="1">
      <c r="A53" s="61" t="s">
        <v>323</v>
      </c>
      <c r="B53" s="93" t="s">
        <v>0</v>
      </c>
      <c r="C53" s="20" t="s">
        <v>213</v>
      </c>
      <c r="D53" s="21" t="s">
        <v>308</v>
      </c>
      <c r="E53" s="21" t="s">
        <v>215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48" t="s">
        <v>113</v>
      </c>
      <c r="AD53" s="44" t="s">
        <v>95</v>
      </c>
      <c r="AE53" s="44" t="s">
        <v>114</v>
      </c>
      <c r="AF53" s="65" t="s">
        <v>311</v>
      </c>
      <c r="AG53" s="216" t="s">
        <v>383</v>
      </c>
      <c r="AH53" s="224" t="s">
        <v>382</v>
      </c>
      <c r="AI53" s="245">
        <f>AK53+AM53+AO53+AQ53</f>
        <v>23601.8</v>
      </c>
      <c r="AJ53" s="245">
        <f>AL53+AN53+AP53+AR53</f>
        <v>23601.8</v>
      </c>
      <c r="AK53" s="244"/>
      <c r="AL53" s="244"/>
      <c r="AM53" s="244">
        <v>16441</v>
      </c>
      <c r="AN53" s="244">
        <v>16441</v>
      </c>
      <c r="AO53" s="244"/>
      <c r="AP53" s="244"/>
      <c r="AQ53" s="244">
        <v>7160.8</v>
      </c>
      <c r="AR53" s="244">
        <v>7160.8</v>
      </c>
      <c r="AS53" s="201">
        <f>AW53+AU53</f>
        <v>500</v>
      </c>
      <c r="AT53" s="201"/>
      <c r="AU53" s="201">
        <v>0</v>
      </c>
      <c r="AV53" s="201"/>
      <c r="AW53" s="201">
        <v>500</v>
      </c>
      <c r="AX53" s="201">
        <f>BB53</f>
        <v>3000</v>
      </c>
      <c r="AY53" s="201"/>
      <c r="AZ53" s="201"/>
      <c r="BA53" s="201"/>
      <c r="BB53" s="201">
        <v>3000</v>
      </c>
      <c r="BC53" s="201">
        <f>BG53</f>
        <v>3000</v>
      </c>
      <c r="BD53" s="201"/>
      <c r="BE53" s="201"/>
      <c r="BF53" s="201"/>
      <c r="BG53" s="201">
        <v>3000</v>
      </c>
      <c r="BH53" s="201">
        <f>BL53</f>
        <v>3000</v>
      </c>
      <c r="BI53" s="201"/>
      <c r="BJ53" s="201"/>
      <c r="BK53" s="201"/>
      <c r="BL53" s="201">
        <v>3000</v>
      </c>
      <c r="BM53" s="83">
        <f>BO53+BQ53+BS53+BU53</f>
        <v>23601.79</v>
      </c>
      <c r="BN53" s="83">
        <f>BP53+BR53+BT53+BV53</f>
        <v>23601.8</v>
      </c>
      <c r="BO53" s="81"/>
      <c r="BP53" s="81"/>
      <c r="BQ53" s="244">
        <v>16441</v>
      </c>
      <c r="BR53" s="244">
        <v>16441</v>
      </c>
      <c r="BS53" s="81"/>
      <c r="BT53" s="81"/>
      <c r="BU53" s="244">
        <v>7160.79</v>
      </c>
      <c r="BV53" s="244">
        <v>7160.8</v>
      </c>
      <c r="BW53" s="205">
        <f>BY53+CA53</f>
        <v>500</v>
      </c>
      <c r="BX53" s="205"/>
      <c r="BY53" s="205">
        <v>0</v>
      </c>
      <c r="BZ53" s="205"/>
      <c r="CA53" s="205">
        <v>500</v>
      </c>
      <c r="CB53" s="201">
        <f>CF53</f>
        <v>3000</v>
      </c>
      <c r="CC53" s="201"/>
      <c r="CD53" s="201"/>
      <c r="CE53" s="201"/>
      <c r="CF53" s="201">
        <v>3000</v>
      </c>
      <c r="CG53" s="205">
        <f>CK53</f>
        <v>3000</v>
      </c>
      <c r="CH53" s="205"/>
      <c r="CI53" s="205"/>
      <c r="CJ53" s="205"/>
      <c r="CK53" s="205">
        <v>3000</v>
      </c>
      <c r="CL53" s="201">
        <f>CP53</f>
        <v>3000</v>
      </c>
      <c r="CM53" s="201"/>
      <c r="CN53" s="201"/>
      <c r="CO53" s="201"/>
      <c r="CP53" s="205">
        <v>3000</v>
      </c>
      <c r="CQ53" s="122">
        <f>CR53+CS53+CT53+CU53</f>
        <v>23601.8</v>
      </c>
      <c r="CR53" s="244"/>
      <c r="CS53" s="244">
        <v>16441</v>
      </c>
      <c r="CT53" s="244"/>
      <c r="CU53" s="244">
        <v>7160.8</v>
      </c>
      <c r="CV53" s="201">
        <f>CX53+CZ53</f>
        <v>500</v>
      </c>
      <c r="CW53" s="201"/>
      <c r="CX53" s="201">
        <v>0</v>
      </c>
      <c r="CY53" s="201"/>
      <c r="CZ53" s="201">
        <v>500</v>
      </c>
      <c r="DA53" s="177">
        <f>DE53</f>
        <v>3000</v>
      </c>
      <c r="DB53" s="177"/>
      <c r="DC53" s="177"/>
      <c r="DD53" s="201"/>
      <c r="DE53" s="201">
        <v>3000</v>
      </c>
      <c r="DF53" s="84">
        <f>DG53+DH53+DI53+DJ53</f>
        <v>23601.8</v>
      </c>
      <c r="DG53" s="81"/>
      <c r="DH53" s="244">
        <v>16441</v>
      </c>
      <c r="DI53" s="81"/>
      <c r="DJ53" s="244">
        <v>7160.8</v>
      </c>
      <c r="DK53" s="205">
        <f>DM53+DO53</f>
        <v>500</v>
      </c>
      <c r="DL53" s="205"/>
      <c r="DM53" s="205">
        <v>0</v>
      </c>
      <c r="DN53" s="205"/>
      <c r="DO53" s="205">
        <v>500</v>
      </c>
      <c r="DP53" s="177">
        <f>DT53</f>
        <v>3000</v>
      </c>
      <c r="DQ53" s="177"/>
      <c r="DR53" s="177"/>
      <c r="DS53" s="177"/>
      <c r="DT53" s="201">
        <v>3000</v>
      </c>
      <c r="DU53" s="22" t="s">
        <v>1</v>
      </c>
      <c r="DV53" s="15"/>
    </row>
    <row r="54" spans="1:126" ht="31.5" customHeight="1">
      <c r="A54" s="75">
        <v>5031</v>
      </c>
      <c r="B54" s="94"/>
      <c r="C54" s="12" t="s">
        <v>301</v>
      </c>
      <c r="D54" s="24" t="s">
        <v>302</v>
      </c>
      <c r="E54" s="24" t="s">
        <v>303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37"/>
      <c r="AD54" s="24"/>
      <c r="AE54" s="24"/>
      <c r="AF54" s="336"/>
      <c r="AG54" s="102"/>
      <c r="AH54" s="223"/>
      <c r="AI54" s="250"/>
      <c r="AJ54" s="250"/>
      <c r="AK54" s="245"/>
      <c r="AL54" s="245"/>
      <c r="AM54" s="245"/>
      <c r="AN54" s="245"/>
      <c r="AO54" s="245"/>
      <c r="AP54" s="245"/>
      <c r="AQ54" s="245"/>
      <c r="AR54" s="245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190"/>
      <c r="BN54" s="190"/>
      <c r="BO54" s="118"/>
      <c r="BP54" s="118"/>
      <c r="BQ54" s="118"/>
      <c r="BR54" s="118"/>
      <c r="BS54" s="118"/>
      <c r="BT54" s="118"/>
      <c r="BU54" s="118"/>
      <c r="BV54" s="118"/>
      <c r="BW54" s="206"/>
      <c r="BX54" s="206"/>
      <c r="BY54" s="206"/>
      <c r="BZ54" s="206"/>
      <c r="CA54" s="206"/>
      <c r="CB54" s="202"/>
      <c r="CC54" s="202"/>
      <c r="CD54" s="200"/>
      <c r="CE54" s="202"/>
      <c r="CF54" s="200"/>
      <c r="CG54" s="206"/>
      <c r="CH54" s="206"/>
      <c r="CI54" s="206"/>
      <c r="CJ54" s="206"/>
      <c r="CK54" s="206"/>
      <c r="CL54" s="202"/>
      <c r="CM54" s="202"/>
      <c r="CN54" s="202"/>
      <c r="CO54" s="202"/>
      <c r="CP54" s="202"/>
      <c r="CQ54" s="206"/>
      <c r="CR54" s="246"/>
      <c r="CS54" s="246"/>
      <c r="CT54" s="246"/>
      <c r="CU54" s="246"/>
      <c r="CV54" s="202"/>
      <c r="CW54" s="202"/>
      <c r="CX54" s="202"/>
      <c r="CY54" s="202"/>
      <c r="CZ54" s="202"/>
      <c r="DA54" s="179" t="s">
        <v>200</v>
      </c>
      <c r="DB54" s="179"/>
      <c r="DC54" s="179"/>
      <c r="DD54" s="179"/>
      <c r="DE54" s="178"/>
      <c r="DF54" s="132"/>
      <c r="DG54" s="118"/>
      <c r="DH54" s="118"/>
      <c r="DI54" s="118"/>
      <c r="DJ54" s="118"/>
      <c r="DK54" s="206"/>
      <c r="DL54" s="206"/>
      <c r="DM54" s="206"/>
      <c r="DN54" s="206"/>
      <c r="DO54" s="206"/>
      <c r="DP54" s="179"/>
      <c r="DQ54" s="179"/>
      <c r="DR54" s="179"/>
      <c r="DS54" s="179"/>
      <c r="DT54" s="178"/>
      <c r="DU54" s="25" t="s">
        <v>1</v>
      </c>
      <c r="DV54" s="15"/>
    </row>
    <row r="55" spans="1:126" ht="84.75" customHeight="1">
      <c r="A55" s="61" t="s">
        <v>414</v>
      </c>
      <c r="B55" s="94"/>
      <c r="C55" s="12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317"/>
      <c r="AD55" s="24"/>
      <c r="AE55" s="24"/>
      <c r="AF55" s="318"/>
      <c r="AG55" s="321"/>
      <c r="AH55" s="322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4"/>
      <c r="AT55" s="324"/>
      <c r="AU55" s="324"/>
      <c r="AV55" s="324"/>
      <c r="AW55" s="324"/>
      <c r="AX55" s="324">
        <f>AZ55+BB55</f>
        <v>2086.2</v>
      </c>
      <c r="AY55" s="324"/>
      <c r="AZ55" s="324">
        <v>1919.3</v>
      </c>
      <c r="BA55" s="324"/>
      <c r="BB55" s="324">
        <v>166.9</v>
      </c>
      <c r="BC55" s="324"/>
      <c r="BD55" s="324"/>
      <c r="BE55" s="324"/>
      <c r="BF55" s="324"/>
      <c r="BG55" s="324">
        <v>0</v>
      </c>
      <c r="BH55" s="324"/>
      <c r="BI55" s="324"/>
      <c r="BJ55" s="324"/>
      <c r="BK55" s="324"/>
      <c r="BL55" s="324"/>
      <c r="BM55" s="325"/>
      <c r="BN55" s="325"/>
      <c r="BO55" s="319"/>
      <c r="BP55" s="83"/>
      <c r="BQ55" s="83"/>
      <c r="BR55" s="83"/>
      <c r="BS55" s="83"/>
      <c r="BT55" s="83"/>
      <c r="BU55" s="83"/>
      <c r="BV55" s="83"/>
      <c r="BW55" s="122"/>
      <c r="BX55" s="122"/>
      <c r="BY55" s="122"/>
      <c r="BZ55" s="122"/>
      <c r="CA55" s="122"/>
      <c r="CB55" s="200">
        <f>CD55+CF55</f>
        <v>2086.2</v>
      </c>
      <c r="CC55" s="200"/>
      <c r="CD55" s="324">
        <v>1919.3</v>
      </c>
      <c r="CE55" s="200"/>
      <c r="CF55" s="324">
        <v>166.9</v>
      </c>
      <c r="CG55" s="122">
        <f>CK55</f>
        <v>0</v>
      </c>
      <c r="CH55" s="122"/>
      <c r="CI55" s="122"/>
      <c r="CJ55" s="122"/>
      <c r="CK55" s="122">
        <v>0</v>
      </c>
      <c r="CL55" s="200"/>
      <c r="CM55" s="200"/>
      <c r="CN55" s="200"/>
      <c r="CO55" s="200"/>
      <c r="CP55" s="200"/>
      <c r="CQ55" s="206"/>
      <c r="CR55" s="245"/>
      <c r="CS55" s="245"/>
      <c r="CT55" s="245"/>
      <c r="CU55" s="245"/>
      <c r="CV55" s="200"/>
      <c r="CW55" s="200"/>
      <c r="CX55" s="200"/>
      <c r="CY55" s="200"/>
      <c r="CZ55" s="347"/>
      <c r="DA55" s="178">
        <f>DC55+DE55</f>
        <v>2086.2</v>
      </c>
      <c r="DB55" s="178"/>
      <c r="DC55" s="337">
        <v>1919.3</v>
      </c>
      <c r="DD55" s="178"/>
      <c r="DE55" s="339">
        <v>166.9</v>
      </c>
      <c r="DF55" s="133"/>
      <c r="DG55" s="120"/>
      <c r="DH55" s="120"/>
      <c r="DI55" s="120"/>
      <c r="DJ55" s="120"/>
      <c r="DK55" s="255"/>
      <c r="DL55" s="255"/>
      <c r="DM55" s="122"/>
      <c r="DN55" s="122"/>
      <c r="DO55" s="122"/>
      <c r="DP55" s="178">
        <f>DR55+DT55</f>
        <v>2086.2</v>
      </c>
      <c r="DQ55" s="178"/>
      <c r="DR55" s="337">
        <v>1919.3</v>
      </c>
      <c r="DS55" s="178"/>
      <c r="DT55" s="324">
        <v>166.9</v>
      </c>
      <c r="DU55" s="25"/>
      <c r="DV55" s="15"/>
    </row>
    <row r="56" spans="1:126" ht="93.75" customHeight="1" thickBot="1">
      <c r="A56" s="61" t="s">
        <v>324</v>
      </c>
      <c r="B56" s="93" t="s">
        <v>2</v>
      </c>
      <c r="C56" s="20" t="s">
        <v>213</v>
      </c>
      <c r="D56" s="21" t="s">
        <v>3</v>
      </c>
      <c r="E56" s="21" t="s">
        <v>215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36"/>
      <c r="AC56" s="49" t="s">
        <v>116</v>
      </c>
      <c r="AD56" s="33" t="s">
        <v>95</v>
      </c>
      <c r="AE56" s="50" t="s">
        <v>115</v>
      </c>
      <c r="AF56" s="65" t="s">
        <v>260</v>
      </c>
      <c r="AG56" s="320" t="s">
        <v>384</v>
      </c>
      <c r="AH56" s="300" t="s">
        <v>385</v>
      </c>
      <c r="AI56" s="245">
        <f>AK56+AM56+AO56+AQ56</f>
        <v>1028.1</v>
      </c>
      <c r="AJ56" s="245">
        <f>AL56+AN56+AP56+AR56</f>
        <v>1008.1</v>
      </c>
      <c r="AK56" s="248"/>
      <c r="AL56" s="248"/>
      <c r="AM56" s="248"/>
      <c r="AN56" s="248"/>
      <c r="AO56" s="248"/>
      <c r="AP56" s="248"/>
      <c r="AQ56" s="248">
        <v>1028.1</v>
      </c>
      <c r="AR56" s="248">
        <v>1008.1</v>
      </c>
      <c r="AS56" s="313">
        <f>AT56+AU56+AV56+AW56</f>
        <v>1175</v>
      </c>
      <c r="AT56" s="313"/>
      <c r="AU56" s="313"/>
      <c r="AV56" s="313"/>
      <c r="AW56" s="313">
        <v>1175</v>
      </c>
      <c r="AX56" s="313">
        <f>BB56</f>
        <v>875</v>
      </c>
      <c r="AY56" s="313"/>
      <c r="AZ56" s="313"/>
      <c r="BA56" s="313"/>
      <c r="BB56" s="313">
        <v>875</v>
      </c>
      <c r="BC56" s="313">
        <f>BG56</f>
        <v>875</v>
      </c>
      <c r="BD56" s="313"/>
      <c r="BE56" s="313"/>
      <c r="BF56" s="313"/>
      <c r="BG56" s="313">
        <v>875</v>
      </c>
      <c r="BH56" s="313">
        <f>BL56</f>
        <v>875</v>
      </c>
      <c r="BI56" s="313"/>
      <c r="BJ56" s="313"/>
      <c r="BK56" s="313"/>
      <c r="BL56" s="313">
        <v>875</v>
      </c>
      <c r="BM56" s="83">
        <f>BO56+BQ56+BS56+BU56</f>
        <v>631.12</v>
      </c>
      <c r="BN56" s="83">
        <f>BP56+BR56+BT56+BV56</f>
        <v>611.12</v>
      </c>
      <c r="BO56" s="81"/>
      <c r="BP56" s="81"/>
      <c r="BQ56" s="81"/>
      <c r="BR56" s="81"/>
      <c r="BS56" s="81"/>
      <c r="BT56" s="81"/>
      <c r="BU56" s="244">
        <v>631.12</v>
      </c>
      <c r="BV56" s="244">
        <v>611.12</v>
      </c>
      <c r="BW56" s="205">
        <f>CA56</f>
        <v>625</v>
      </c>
      <c r="BX56" s="205"/>
      <c r="BY56" s="205"/>
      <c r="BZ56" s="205"/>
      <c r="CA56" s="205">
        <v>625</v>
      </c>
      <c r="CB56" s="201">
        <f>CF56</f>
        <v>625</v>
      </c>
      <c r="CC56" s="201"/>
      <c r="CD56" s="201"/>
      <c r="CE56" s="201"/>
      <c r="CF56" s="313">
        <v>625</v>
      </c>
      <c r="CG56" s="205">
        <f>CK56</f>
        <v>625</v>
      </c>
      <c r="CH56" s="205"/>
      <c r="CI56" s="205"/>
      <c r="CJ56" s="205"/>
      <c r="CK56" s="205">
        <v>625</v>
      </c>
      <c r="CL56" s="201">
        <f>CP56</f>
        <v>625</v>
      </c>
      <c r="CM56" s="201"/>
      <c r="CN56" s="201"/>
      <c r="CO56" s="201"/>
      <c r="CP56" s="205">
        <v>625</v>
      </c>
      <c r="CQ56" s="122">
        <f>CR56+CS56+CT56+CU56</f>
        <v>1008.1</v>
      </c>
      <c r="CR56" s="244"/>
      <c r="CS56" s="244"/>
      <c r="CT56" s="244"/>
      <c r="CU56" s="248">
        <v>1008.1</v>
      </c>
      <c r="CV56" s="201">
        <f>CZ56</f>
        <v>1175</v>
      </c>
      <c r="CW56" s="201"/>
      <c r="CX56" s="201"/>
      <c r="CY56" s="201"/>
      <c r="CZ56" s="313">
        <v>1175</v>
      </c>
      <c r="DA56" s="177">
        <f>DE56</f>
        <v>875</v>
      </c>
      <c r="DB56" s="177"/>
      <c r="DC56" s="177"/>
      <c r="DD56" s="177"/>
      <c r="DE56" s="313">
        <v>875</v>
      </c>
      <c r="DF56" s="84">
        <f>DG56+DH56+DI56+DJ56</f>
        <v>611.12</v>
      </c>
      <c r="DG56" s="121"/>
      <c r="DH56" s="121"/>
      <c r="DI56" s="121"/>
      <c r="DJ56" s="244">
        <v>611.12</v>
      </c>
      <c r="DK56" s="338">
        <f>DO56</f>
        <v>625</v>
      </c>
      <c r="DL56" s="338"/>
      <c r="DM56" s="205"/>
      <c r="DN56" s="205"/>
      <c r="DO56" s="205">
        <v>625</v>
      </c>
      <c r="DP56" s="177">
        <f>DT56</f>
        <v>625</v>
      </c>
      <c r="DQ56" s="177"/>
      <c r="DR56" s="177"/>
      <c r="DS56" s="177"/>
      <c r="DT56" s="313">
        <v>625</v>
      </c>
      <c r="DU56" s="22" t="s">
        <v>266</v>
      </c>
      <c r="DV56" s="15"/>
    </row>
    <row r="57" spans="1:126" ht="48" customHeight="1" thickBot="1">
      <c r="A57" s="19" t="s">
        <v>4</v>
      </c>
      <c r="B57" s="93" t="s">
        <v>5</v>
      </c>
      <c r="C57" s="20" t="s">
        <v>6</v>
      </c>
      <c r="D57" s="21" t="s">
        <v>7</v>
      </c>
      <c r="E57" s="21" t="s">
        <v>8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44" t="s">
        <v>117</v>
      </c>
      <c r="AD57" s="44" t="s">
        <v>95</v>
      </c>
      <c r="AE57" s="44" t="s">
        <v>118</v>
      </c>
      <c r="AF57" s="65" t="s">
        <v>162</v>
      </c>
      <c r="AG57" s="216">
        <v>412</v>
      </c>
      <c r="AH57" s="224" t="s">
        <v>386</v>
      </c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205"/>
      <c r="BX57" s="205"/>
      <c r="BY57" s="205"/>
      <c r="BZ57" s="205"/>
      <c r="CA57" s="205"/>
      <c r="CB57" s="201"/>
      <c r="CC57" s="201"/>
      <c r="CD57" s="201"/>
      <c r="CE57" s="201"/>
      <c r="CF57" s="201"/>
      <c r="CG57" s="205"/>
      <c r="CH57" s="205"/>
      <c r="CI57" s="205"/>
      <c r="CJ57" s="205"/>
      <c r="CK57" s="205"/>
      <c r="CL57" s="201"/>
      <c r="CM57" s="201"/>
      <c r="CN57" s="201"/>
      <c r="CO57" s="201"/>
      <c r="CP57" s="201"/>
      <c r="CQ57" s="205"/>
      <c r="CR57" s="244"/>
      <c r="CS57" s="244"/>
      <c r="CT57" s="244"/>
      <c r="CU57" s="244"/>
      <c r="CV57" s="201"/>
      <c r="CW57" s="201"/>
      <c r="CX57" s="201"/>
      <c r="CY57" s="201"/>
      <c r="CZ57" s="201"/>
      <c r="DA57" s="177" t="s">
        <v>200</v>
      </c>
      <c r="DB57" s="177"/>
      <c r="DC57" s="177"/>
      <c r="DD57" s="177"/>
      <c r="DE57" s="177"/>
      <c r="DF57" s="82"/>
      <c r="DG57" s="81"/>
      <c r="DH57" s="81"/>
      <c r="DI57" s="81"/>
      <c r="DJ57" s="81"/>
      <c r="DK57" s="205"/>
      <c r="DL57" s="205"/>
      <c r="DM57" s="205"/>
      <c r="DN57" s="205"/>
      <c r="DO57" s="205"/>
      <c r="DP57" s="177"/>
      <c r="DQ57" s="177"/>
      <c r="DR57" s="177"/>
      <c r="DS57" s="177"/>
      <c r="DT57" s="177"/>
      <c r="DU57" s="22" t="s">
        <v>249</v>
      </c>
      <c r="DV57" s="15"/>
    </row>
    <row r="58" spans="1:126" ht="25.5" customHeight="1" thickBot="1">
      <c r="A58" s="75">
        <v>5042</v>
      </c>
      <c r="B58" s="94"/>
      <c r="C58" s="12" t="s">
        <v>213</v>
      </c>
      <c r="D58" s="24" t="s">
        <v>9</v>
      </c>
      <c r="E58" s="24" t="s">
        <v>215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66"/>
      <c r="AG58" s="102"/>
      <c r="AH58" s="223"/>
      <c r="AI58" s="245">
        <f>AK58+AM58+AO58+AQ58</f>
        <v>485.2</v>
      </c>
      <c r="AJ58" s="245">
        <f>AL58+AN58+AP58+AR58</f>
        <v>428.9</v>
      </c>
      <c r="AK58" s="245"/>
      <c r="AL58" s="245"/>
      <c r="AM58" s="245"/>
      <c r="AN58" s="245"/>
      <c r="AO58" s="245"/>
      <c r="AP58" s="245"/>
      <c r="AQ58" s="245">
        <v>485.2</v>
      </c>
      <c r="AR58" s="245">
        <v>428.9</v>
      </c>
      <c r="AS58" s="200">
        <f>AT58+AU58+AV58+AW58</f>
        <v>716.1</v>
      </c>
      <c r="AT58" s="200"/>
      <c r="AU58" s="200"/>
      <c r="AV58" s="200"/>
      <c r="AW58" s="200">
        <v>716.1</v>
      </c>
      <c r="AX58" s="200">
        <f>BB58</f>
        <v>0</v>
      </c>
      <c r="AY58" s="200"/>
      <c r="AZ58" s="200"/>
      <c r="BA58" s="200"/>
      <c r="BB58" s="200">
        <v>0</v>
      </c>
      <c r="BC58" s="200">
        <f>BG58</f>
        <v>0</v>
      </c>
      <c r="BD58" s="200"/>
      <c r="BE58" s="200"/>
      <c r="BF58" s="200"/>
      <c r="BG58" s="200">
        <v>0</v>
      </c>
      <c r="BH58" s="200">
        <f>BL58</f>
        <v>0</v>
      </c>
      <c r="BI58" s="200"/>
      <c r="BJ58" s="200"/>
      <c r="BK58" s="200"/>
      <c r="BL58" s="200">
        <v>0</v>
      </c>
      <c r="BM58" s="83">
        <f>BO58+BQ58+BS58+BU58</f>
        <v>485.2</v>
      </c>
      <c r="BN58" s="83">
        <f>BP58+BR58+BT58+BV58</f>
        <v>428.9</v>
      </c>
      <c r="BO58" s="83"/>
      <c r="BP58" s="83"/>
      <c r="BQ58" s="83"/>
      <c r="BR58" s="83"/>
      <c r="BS58" s="83"/>
      <c r="BT58" s="83"/>
      <c r="BU58" s="245">
        <v>485.2</v>
      </c>
      <c r="BV58" s="245">
        <v>428.9</v>
      </c>
      <c r="BW58" s="122">
        <f>CA58</f>
        <v>673.1</v>
      </c>
      <c r="BX58" s="122"/>
      <c r="BY58" s="122"/>
      <c r="BZ58" s="122"/>
      <c r="CA58" s="122">
        <v>673.1</v>
      </c>
      <c r="CB58" s="200">
        <f>CF58</f>
        <v>0</v>
      </c>
      <c r="CC58" s="200"/>
      <c r="CD58" s="200"/>
      <c r="CE58" s="200"/>
      <c r="CF58" s="200">
        <v>0</v>
      </c>
      <c r="CG58" s="122">
        <f>CK58</f>
        <v>0</v>
      </c>
      <c r="CH58" s="122"/>
      <c r="CI58" s="122"/>
      <c r="CJ58" s="122"/>
      <c r="CK58" s="122">
        <v>0</v>
      </c>
      <c r="CL58" s="200">
        <f>CP58</f>
        <v>0</v>
      </c>
      <c r="CM58" s="200"/>
      <c r="CN58" s="200"/>
      <c r="CO58" s="200"/>
      <c r="CP58" s="200">
        <v>0</v>
      </c>
      <c r="CQ58" s="122">
        <f>CR58+CS58+CT58+CU58</f>
        <v>428.9</v>
      </c>
      <c r="CR58" s="245"/>
      <c r="CS58" s="245"/>
      <c r="CT58" s="245"/>
      <c r="CU58" s="245">
        <v>428.9</v>
      </c>
      <c r="CV58" s="200">
        <f>CZ58</f>
        <v>716.1</v>
      </c>
      <c r="CW58" s="200"/>
      <c r="CX58" s="200"/>
      <c r="CY58" s="200"/>
      <c r="CZ58" s="200">
        <v>716.1</v>
      </c>
      <c r="DA58" s="178">
        <f>DE58</f>
        <v>0</v>
      </c>
      <c r="DB58" s="178"/>
      <c r="DC58" s="178"/>
      <c r="DD58" s="178"/>
      <c r="DE58" s="178">
        <v>0</v>
      </c>
      <c r="DF58" s="84">
        <f>DG58+DH58+DI58+DJ58</f>
        <v>428.9</v>
      </c>
      <c r="DG58" s="83"/>
      <c r="DH58" s="83"/>
      <c r="DI58" s="83"/>
      <c r="DJ58" s="245">
        <v>428.9</v>
      </c>
      <c r="DK58" s="122">
        <f>DO58</f>
        <v>673.1</v>
      </c>
      <c r="DL58" s="122"/>
      <c r="DM58" s="122"/>
      <c r="DN58" s="122"/>
      <c r="DO58" s="122">
        <v>673.1</v>
      </c>
      <c r="DP58" s="178">
        <f>DT58</f>
        <v>0</v>
      </c>
      <c r="DQ58" s="178"/>
      <c r="DR58" s="178"/>
      <c r="DS58" s="178"/>
      <c r="DT58" s="178">
        <v>0</v>
      </c>
      <c r="DU58" s="25" t="s">
        <v>249</v>
      </c>
      <c r="DV58" s="15"/>
    </row>
    <row r="59" spans="1:126" ht="63" customHeight="1" thickBot="1">
      <c r="A59" s="19" t="s">
        <v>10</v>
      </c>
      <c r="B59" s="93" t="s">
        <v>11</v>
      </c>
      <c r="C59" s="20" t="s">
        <v>12</v>
      </c>
      <c r="D59" s="21" t="s">
        <v>13</v>
      </c>
      <c r="E59" s="21" t="s">
        <v>14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51" t="s">
        <v>119</v>
      </c>
      <c r="AD59" s="39" t="s">
        <v>95</v>
      </c>
      <c r="AE59" s="39" t="s">
        <v>120</v>
      </c>
      <c r="AF59" s="65" t="s">
        <v>15</v>
      </c>
      <c r="AG59" s="216" t="s">
        <v>387</v>
      </c>
      <c r="AH59" s="224" t="s">
        <v>402</v>
      </c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205"/>
      <c r="BX59" s="205"/>
      <c r="BY59" s="205"/>
      <c r="BZ59" s="205"/>
      <c r="CA59" s="205"/>
      <c r="CB59" s="201"/>
      <c r="CC59" s="201"/>
      <c r="CD59" s="201"/>
      <c r="CE59" s="201"/>
      <c r="CF59" s="201"/>
      <c r="CG59" s="205"/>
      <c r="CH59" s="205"/>
      <c r="CI59" s="205"/>
      <c r="CJ59" s="205"/>
      <c r="CK59" s="205"/>
      <c r="CL59" s="201"/>
      <c r="CM59" s="201"/>
      <c r="CN59" s="201"/>
      <c r="CO59" s="201"/>
      <c r="CP59" s="201"/>
      <c r="CQ59" s="205"/>
      <c r="CR59" s="244"/>
      <c r="CS59" s="244"/>
      <c r="CT59" s="244"/>
      <c r="CU59" s="244"/>
      <c r="CV59" s="201"/>
      <c r="CW59" s="201"/>
      <c r="CX59" s="201"/>
      <c r="CY59" s="201"/>
      <c r="CZ59" s="201"/>
      <c r="DA59" s="177"/>
      <c r="DB59" s="177"/>
      <c r="DC59" s="177"/>
      <c r="DD59" s="177"/>
      <c r="DE59" s="177"/>
      <c r="DF59" s="82"/>
      <c r="DG59" s="81"/>
      <c r="DH59" s="81"/>
      <c r="DI59" s="81"/>
      <c r="DJ59" s="81"/>
      <c r="DK59" s="205"/>
      <c r="DL59" s="205"/>
      <c r="DM59" s="205"/>
      <c r="DN59" s="205"/>
      <c r="DO59" s="205"/>
      <c r="DP59" s="177"/>
      <c r="DQ59" s="177"/>
      <c r="DR59" s="177"/>
      <c r="DS59" s="177"/>
      <c r="DT59" s="177"/>
      <c r="DU59" s="22" t="s">
        <v>16</v>
      </c>
      <c r="DV59" s="15"/>
    </row>
    <row r="60" spans="1:126" ht="25.5" customHeight="1">
      <c r="A60" s="75">
        <v>5043</v>
      </c>
      <c r="B60" s="94"/>
      <c r="C60" s="12" t="s">
        <v>213</v>
      </c>
      <c r="D60" s="24" t="s">
        <v>17</v>
      </c>
      <c r="E60" s="24" t="s">
        <v>215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66"/>
      <c r="AG60" s="102"/>
      <c r="AH60" s="223"/>
      <c r="AI60" s="245">
        <f>AK60+AM60+AO60+AQ60</f>
        <v>797.1999999999999</v>
      </c>
      <c r="AJ60" s="245">
        <f>AL60+AN60+AP60+AR60</f>
        <v>624.1</v>
      </c>
      <c r="AK60" s="245"/>
      <c r="AL60" s="245"/>
      <c r="AM60" s="245">
        <v>701.9</v>
      </c>
      <c r="AN60" s="245">
        <v>562.2</v>
      </c>
      <c r="AO60" s="245"/>
      <c r="AP60" s="245"/>
      <c r="AQ60" s="245">
        <v>95.3</v>
      </c>
      <c r="AR60" s="245">
        <v>61.9</v>
      </c>
      <c r="AS60" s="200">
        <f>AT60+AU60+AV60+AW60</f>
        <v>966.02</v>
      </c>
      <c r="AT60" s="200"/>
      <c r="AU60" s="200">
        <v>374</v>
      </c>
      <c r="AV60" s="200"/>
      <c r="AW60" s="200">
        <v>592.02</v>
      </c>
      <c r="AX60" s="200">
        <f>BB60+AZ60</f>
        <v>966</v>
      </c>
      <c r="AY60" s="200"/>
      <c r="AZ60" s="200">
        <v>374</v>
      </c>
      <c r="BA60" s="200"/>
      <c r="BB60" s="200">
        <v>592</v>
      </c>
      <c r="BC60" s="200">
        <f>BG60+BE60</f>
        <v>970.52</v>
      </c>
      <c r="BD60" s="200"/>
      <c r="BE60" s="200">
        <v>374.02</v>
      </c>
      <c r="BF60" s="200"/>
      <c r="BG60" s="200">
        <v>596.5</v>
      </c>
      <c r="BH60" s="200">
        <f>BL60</f>
        <v>596.5</v>
      </c>
      <c r="BI60" s="200"/>
      <c r="BJ60" s="200"/>
      <c r="BK60" s="200"/>
      <c r="BL60" s="200">
        <v>596.5</v>
      </c>
      <c r="BM60" s="83">
        <f>BO60+BQ60+BS60+BU60</f>
        <v>797.1999999999999</v>
      </c>
      <c r="BN60" s="83">
        <f>BP60+BR60+BT60+BV60</f>
        <v>624.08</v>
      </c>
      <c r="BO60" s="83"/>
      <c r="BP60" s="83"/>
      <c r="BQ60" s="245">
        <v>701.9</v>
      </c>
      <c r="BR60" s="245">
        <v>562.2</v>
      </c>
      <c r="BS60" s="83"/>
      <c r="BT60" s="83"/>
      <c r="BU60" s="245">
        <v>95.3</v>
      </c>
      <c r="BV60" s="245">
        <v>61.88</v>
      </c>
      <c r="BW60" s="122">
        <f>BY60+CA60</f>
        <v>966.04</v>
      </c>
      <c r="BX60" s="122"/>
      <c r="BY60" s="122">
        <v>374.02</v>
      </c>
      <c r="BZ60" s="122"/>
      <c r="CA60" s="122">
        <v>592.02</v>
      </c>
      <c r="CB60" s="200">
        <f>CF60+CD60</f>
        <v>966</v>
      </c>
      <c r="CC60" s="200"/>
      <c r="CD60" s="200">
        <v>374</v>
      </c>
      <c r="CE60" s="200"/>
      <c r="CF60" s="200">
        <v>592</v>
      </c>
      <c r="CG60" s="122">
        <f>CI60+CK60</f>
        <v>970.52</v>
      </c>
      <c r="CH60" s="122"/>
      <c r="CI60" s="122">
        <v>374.02</v>
      </c>
      <c r="CJ60" s="122"/>
      <c r="CK60" s="122">
        <v>596.5</v>
      </c>
      <c r="CL60" s="200">
        <f>CP60</f>
        <v>596.5</v>
      </c>
      <c r="CM60" s="200"/>
      <c r="CN60" s="200"/>
      <c r="CO60" s="200"/>
      <c r="CP60" s="122">
        <v>596.5</v>
      </c>
      <c r="CQ60" s="122">
        <f>CR60+CS60+CT60+CU60</f>
        <v>624.1</v>
      </c>
      <c r="CR60" s="245"/>
      <c r="CS60" s="245">
        <v>562.2</v>
      </c>
      <c r="CT60" s="245"/>
      <c r="CU60" s="245">
        <v>61.9</v>
      </c>
      <c r="CV60" s="200">
        <f>CX60+CZ60</f>
        <v>966.02</v>
      </c>
      <c r="CW60" s="200"/>
      <c r="CX60" s="200">
        <v>374</v>
      </c>
      <c r="CY60" s="200"/>
      <c r="CZ60" s="200">
        <v>592.02</v>
      </c>
      <c r="DA60" s="178">
        <f>DC60+DE60</f>
        <v>966</v>
      </c>
      <c r="DB60" s="178"/>
      <c r="DC60" s="200">
        <v>374</v>
      </c>
      <c r="DD60" s="178"/>
      <c r="DE60" s="200">
        <v>592</v>
      </c>
      <c r="DF60" s="84">
        <f>DG60+DH60+DI60+DJ60</f>
        <v>624.08</v>
      </c>
      <c r="DG60" s="83"/>
      <c r="DH60" s="245">
        <v>562.2</v>
      </c>
      <c r="DI60" s="83"/>
      <c r="DJ60" s="245">
        <v>61.88</v>
      </c>
      <c r="DK60" s="122">
        <f>DM60+DO60</f>
        <v>966.04</v>
      </c>
      <c r="DL60" s="122"/>
      <c r="DM60" s="122">
        <v>374.02</v>
      </c>
      <c r="DN60" s="122"/>
      <c r="DO60" s="122">
        <v>592.02</v>
      </c>
      <c r="DP60" s="178">
        <f>DR60+DT60</f>
        <v>966</v>
      </c>
      <c r="DQ60" s="178"/>
      <c r="DR60" s="200">
        <v>374</v>
      </c>
      <c r="DS60" s="178"/>
      <c r="DT60" s="200">
        <v>592</v>
      </c>
      <c r="DU60" s="25" t="s">
        <v>16</v>
      </c>
      <c r="DV60" s="15"/>
    </row>
    <row r="61" spans="1:126" ht="20.25" customHeight="1" thickBot="1">
      <c r="A61" s="23"/>
      <c r="B61" s="94"/>
      <c r="C61" s="12" t="s">
        <v>18</v>
      </c>
      <c r="D61" s="24" t="s">
        <v>258</v>
      </c>
      <c r="E61" s="24" t="s">
        <v>19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66"/>
      <c r="AG61" s="102"/>
      <c r="AH61" s="223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122"/>
      <c r="BX61" s="122"/>
      <c r="BY61" s="122"/>
      <c r="BZ61" s="122"/>
      <c r="CA61" s="122"/>
      <c r="CB61" s="200"/>
      <c r="CC61" s="200"/>
      <c r="CD61" s="200"/>
      <c r="CE61" s="200"/>
      <c r="CF61" s="200"/>
      <c r="CG61" s="122"/>
      <c r="CH61" s="122"/>
      <c r="CI61" s="122"/>
      <c r="CJ61" s="122"/>
      <c r="CK61" s="122"/>
      <c r="CL61" s="200"/>
      <c r="CM61" s="200"/>
      <c r="CN61" s="200"/>
      <c r="CO61" s="200"/>
      <c r="CP61" s="200"/>
      <c r="CQ61" s="122"/>
      <c r="CR61" s="245"/>
      <c r="CS61" s="245"/>
      <c r="CT61" s="245"/>
      <c r="CU61" s="245"/>
      <c r="CV61" s="200"/>
      <c r="CW61" s="200"/>
      <c r="CX61" s="200"/>
      <c r="CY61" s="200"/>
      <c r="CZ61" s="200"/>
      <c r="DA61" s="178"/>
      <c r="DB61" s="178"/>
      <c r="DC61" s="178"/>
      <c r="DD61" s="178"/>
      <c r="DE61" s="178"/>
      <c r="DF61" s="84"/>
      <c r="DG61" s="83"/>
      <c r="DH61" s="83"/>
      <c r="DI61" s="83"/>
      <c r="DJ61" s="83"/>
      <c r="DK61" s="122"/>
      <c r="DL61" s="122"/>
      <c r="DM61" s="122"/>
      <c r="DN61" s="122"/>
      <c r="DO61" s="122"/>
      <c r="DP61" s="178"/>
      <c r="DQ61" s="178"/>
      <c r="DR61" s="178"/>
      <c r="DS61" s="178"/>
      <c r="DT61" s="178"/>
      <c r="DU61" s="25" t="s">
        <v>16</v>
      </c>
      <c r="DV61" s="15"/>
    </row>
    <row r="62" spans="1:126" ht="99" customHeight="1">
      <c r="A62" s="61" t="s">
        <v>325</v>
      </c>
      <c r="B62" s="93" t="s">
        <v>20</v>
      </c>
      <c r="C62" s="20" t="s">
        <v>213</v>
      </c>
      <c r="D62" s="21" t="s">
        <v>21</v>
      </c>
      <c r="E62" s="21" t="s">
        <v>215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45" t="s">
        <v>103</v>
      </c>
      <c r="AD62" s="46" t="s">
        <v>95</v>
      </c>
      <c r="AE62" s="52" t="s">
        <v>121</v>
      </c>
      <c r="AF62" s="65" t="s">
        <v>269</v>
      </c>
      <c r="AG62" s="332" t="s">
        <v>388</v>
      </c>
      <c r="AH62" s="333" t="s">
        <v>389</v>
      </c>
      <c r="AI62" s="247">
        <v>0</v>
      </c>
      <c r="AJ62" s="247">
        <v>0</v>
      </c>
      <c r="AK62" s="244"/>
      <c r="AL62" s="244"/>
      <c r="AM62" s="244"/>
      <c r="AN62" s="244"/>
      <c r="AO62" s="244"/>
      <c r="AP62" s="244"/>
      <c r="AQ62" s="244"/>
      <c r="AR62" s="244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119">
        <v>0</v>
      </c>
      <c r="BN62" s="119">
        <v>0</v>
      </c>
      <c r="BO62" s="81"/>
      <c r="BP62" s="81"/>
      <c r="BQ62" s="81"/>
      <c r="BR62" s="81"/>
      <c r="BS62" s="81"/>
      <c r="BT62" s="81"/>
      <c r="BU62" s="81"/>
      <c r="BV62" s="81"/>
      <c r="BW62" s="205"/>
      <c r="BX62" s="205"/>
      <c r="BY62" s="205"/>
      <c r="BZ62" s="205"/>
      <c r="CA62" s="205"/>
      <c r="CB62" s="201"/>
      <c r="CC62" s="201"/>
      <c r="CD62" s="201"/>
      <c r="CE62" s="201"/>
      <c r="CF62" s="201"/>
      <c r="CG62" s="205"/>
      <c r="CH62" s="205"/>
      <c r="CI62" s="205"/>
      <c r="CJ62" s="205"/>
      <c r="CK62" s="205"/>
      <c r="CL62" s="201"/>
      <c r="CM62" s="201"/>
      <c r="CN62" s="201"/>
      <c r="CO62" s="201"/>
      <c r="CP62" s="201"/>
      <c r="CQ62" s="205"/>
      <c r="CR62" s="244"/>
      <c r="CS62" s="244"/>
      <c r="CT62" s="244"/>
      <c r="CU62" s="244"/>
      <c r="CV62" s="201"/>
      <c r="CW62" s="201"/>
      <c r="CX62" s="201"/>
      <c r="CY62" s="201"/>
      <c r="CZ62" s="201"/>
      <c r="DA62" s="177"/>
      <c r="DB62" s="177"/>
      <c r="DC62" s="177"/>
      <c r="DD62" s="177"/>
      <c r="DE62" s="177"/>
      <c r="DF62" s="82">
        <v>0</v>
      </c>
      <c r="DG62" s="81"/>
      <c r="DH62" s="81"/>
      <c r="DI62" s="81"/>
      <c r="DJ62" s="81"/>
      <c r="DK62" s="205"/>
      <c r="DL62" s="205"/>
      <c r="DM62" s="205"/>
      <c r="DN62" s="205"/>
      <c r="DO62" s="205"/>
      <c r="DP62" s="177"/>
      <c r="DQ62" s="177"/>
      <c r="DR62" s="177"/>
      <c r="DS62" s="177"/>
      <c r="DT62" s="177"/>
      <c r="DU62" s="22" t="s">
        <v>266</v>
      </c>
      <c r="DV62" s="15"/>
    </row>
    <row r="63" spans="1:126" ht="69" customHeight="1">
      <c r="A63" s="61" t="s">
        <v>416</v>
      </c>
      <c r="B63" s="93" t="s">
        <v>418</v>
      </c>
      <c r="C63" s="20" t="s">
        <v>417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329"/>
      <c r="AC63" s="45"/>
      <c r="AD63" s="55"/>
      <c r="AE63" s="52"/>
      <c r="AF63" s="330" t="s">
        <v>420</v>
      </c>
      <c r="AG63" s="334">
        <v>412</v>
      </c>
      <c r="AH63" s="335">
        <v>240</v>
      </c>
      <c r="AI63" s="331"/>
      <c r="AJ63" s="326"/>
      <c r="AK63" s="244"/>
      <c r="AL63" s="244"/>
      <c r="AM63" s="244"/>
      <c r="AN63" s="244"/>
      <c r="AO63" s="244"/>
      <c r="AP63" s="244"/>
      <c r="AQ63" s="244"/>
      <c r="AR63" s="244"/>
      <c r="AS63" s="201">
        <f>AW63</f>
        <v>2090</v>
      </c>
      <c r="AT63" s="201"/>
      <c r="AU63" s="201"/>
      <c r="AV63" s="201"/>
      <c r="AW63" s="201">
        <v>2090</v>
      </c>
      <c r="AX63" s="201">
        <f>BB63</f>
        <v>1500</v>
      </c>
      <c r="AY63" s="201"/>
      <c r="AZ63" s="201"/>
      <c r="BA63" s="201"/>
      <c r="BB63" s="201">
        <v>1500</v>
      </c>
      <c r="BC63" s="201">
        <f>BG63</f>
        <v>1000</v>
      </c>
      <c r="BD63" s="201"/>
      <c r="BE63" s="201"/>
      <c r="BF63" s="201"/>
      <c r="BG63" s="201">
        <v>1000</v>
      </c>
      <c r="BH63" s="201">
        <f>BL63</f>
        <v>1000</v>
      </c>
      <c r="BI63" s="201"/>
      <c r="BJ63" s="201"/>
      <c r="BK63" s="201"/>
      <c r="BL63" s="201">
        <v>1000</v>
      </c>
      <c r="BM63" s="327"/>
      <c r="BN63" s="327"/>
      <c r="BO63" s="81"/>
      <c r="BP63" s="81"/>
      <c r="BQ63" s="81"/>
      <c r="BR63" s="81"/>
      <c r="BS63" s="81"/>
      <c r="BT63" s="81"/>
      <c r="BU63" s="81"/>
      <c r="BV63" s="81"/>
      <c r="BW63" s="205">
        <f>CA63</f>
        <v>2090</v>
      </c>
      <c r="BX63" s="205"/>
      <c r="BY63" s="205"/>
      <c r="BZ63" s="205"/>
      <c r="CA63" s="205">
        <v>2090</v>
      </c>
      <c r="CB63" s="201">
        <f>CF63</f>
        <v>1500</v>
      </c>
      <c r="CC63" s="201"/>
      <c r="CD63" s="201"/>
      <c r="CE63" s="201"/>
      <c r="CF63" s="201">
        <v>1500</v>
      </c>
      <c r="CG63" s="205">
        <f>CK63</f>
        <v>1000</v>
      </c>
      <c r="CH63" s="205"/>
      <c r="CI63" s="205"/>
      <c r="CJ63" s="205"/>
      <c r="CK63" s="205">
        <v>1000</v>
      </c>
      <c r="CL63" s="201">
        <f>CP63</f>
        <v>1000</v>
      </c>
      <c r="CM63" s="201"/>
      <c r="CN63" s="201"/>
      <c r="CO63" s="201"/>
      <c r="CP63" s="205">
        <v>1000</v>
      </c>
      <c r="CQ63" s="205"/>
      <c r="CR63" s="244"/>
      <c r="CS63" s="244"/>
      <c r="CT63" s="244"/>
      <c r="CU63" s="244"/>
      <c r="CV63" s="201">
        <f>CZ63</f>
        <v>2090</v>
      </c>
      <c r="CW63" s="201"/>
      <c r="CX63" s="201"/>
      <c r="CY63" s="201"/>
      <c r="CZ63" s="201">
        <v>2090</v>
      </c>
      <c r="DA63" s="177">
        <f>DE63</f>
        <v>1500</v>
      </c>
      <c r="DB63" s="177"/>
      <c r="DC63" s="177"/>
      <c r="DD63" s="177"/>
      <c r="DE63" s="201">
        <v>1500</v>
      </c>
      <c r="DF63" s="82"/>
      <c r="DG63" s="81"/>
      <c r="DH63" s="81"/>
      <c r="DI63" s="81"/>
      <c r="DJ63" s="81"/>
      <c r="DK63" s="205">
        <f>DO63</f>
        <v>2090</v>
      </c>
      <c r="DL63" s="205"/>
      <c r="DM63" s="205"/>
      <c r="DN63" s="205"/>
      <c r="DO63" s="205">
        <v>2090</v>
      </c>
      <c r="DP63" s="177">
        <f>DT63</f>
        <v>1500</v>
      </c>
      <c r="DQ63" s="177"/>
      <c r="DR63" s="177"/>
      <c r="DS63" s="177"/>
      <c r="DT63" s="201">
        <v>1500</v>
      </c>
      <c r="DU63" s="22" t="s">
        <v>421</v>
      </c>
      <c r="DV63" s="15"/>
    </row>
    <row r="64" spans="1:126" s="60" customFormat="1" ht="140.25">
      <c r="A64" s="341" t="s">
        <v>415</v>
      </c>
      <c r="B64" s="148" t="s">
        <v>22</v>
      </c>
      <c r="C64" s="148" t="s">
        <v>199</v>
      </c>
      <c r="D64" s="148" t="s">
        <v>199</v>
      </c>
      <c r="E64" s="148" t="s">
        <v>199</v>
      </c>
      <c r="F64" s="148" t="s">
        <v>199</v>
      </c>
      <c r="G64" s="148" t="s">
        <v>199</v>
      </c>
      <c r="H64" s="148" t="s">
        <v>199</v>
      </c>
      <c r="I64" s="148" t="s">
        <v>199</v>
      </c>
      <c r="J64" s="148" t="s">
        <v>199</v>
      </c>
      <c r="K64" s="148" t="s">
        <v>199</v>
      </c>
      <c r="L64" s="148" t="s">
        <v>199</v>
      </c>
      <c r="M64" s="148" t="s">
        <v>199</v>
      </c>
      <c r="N64" s="148" t="s">
        <v>199</v>
      </c>
      <c r="O64" s="148" t="s">
        <v>199</v>
      </c>
      <c r="P64" s="148" t="s">
        <v>199</v>
      </c>
      <c r="Q64" s="148" t="s">
        <v>199</v>
      </c>
      <c r="R64" s="148" t="s">
        <v>199</v>
      </c>
      <c r="S64" s="148" t="s">
        <v>199</v>
      </c>
      <c r="T64" s="148" t="s">
        <v>199</v>
      </c>
      <c r="U64" s="148" t="s">
        <v>199</v>
      </c>
      <c r="V64" s="148" t="s">
        <v>199</v>
      </c>
      <c r="W64" s="148" t="s">
        <v>199</v>
      </c>
      <c r="X64" s="148" t="s">
        <v>199</v>
      </c>
      <c r="Y64" s="148" t="s">
        <v>199</v>
      </c>
      <c r="Z64" s="148" t="s">
        <v>199</v>
      </c>
      <c r="AA64" s="148" t="s">
        <v>199</v>
      </c>
      <c r="AB64" s="148" t="s">
        <v>199</v>
      </c>
      <c r="AC64" s="148" t="s">
        <v>199</v>
      </c>
      <c r="AD64" s="148" t="s">
        <v>199</v>
      </c>
      <c r="AE64" s="148" t="s">
        <v>199</v>
      </c>
      <c r="AF64" s="148" t="s">
        <v>199</v>
      </c>
      <c r="AG64" s="148" t="s">
        <v>199</v>
      </c>
      <c r="AH64" s="148" t="s">
        <v>199</v>
      </c>
      <c r="AI64" s="148">
        <f>AI66+AI67+AI65</f>
        <v>891.2</v>
      </c>
      <c r="AJ64" s="148">
        <f>AJ66+AJ67+AJ65</f>
        <v>891.2</v>
      </c>
      <c r="AK64" s="148"/>
      <c r="AL64" s="148"/>
      <c r="AM64" s="148">
        <f>AM66+AM67</f>
        <v>0</v>
      </c>
      <c r="AN64" s="148">
        <f>AN66+AN67</f>
        <v>0</v>
      </c>
      <c r="AO64" s="148"/>
      <c r="AP64" s="148"/>
      <c r="AQ64" s="148">
        <f>AQ66+AQ67+AQ65</f>
        <v>891.2</v>
      </c>
      <c r="AR64" s="148">
        <f>AR66+AR67+AR65</f>
        <v>891.2</v>
      </c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7">
        <f>BM66+BM67+BM65</f>
        <v>891.2</v>
      </c>
      <c r="BN64" s="147">
        <f>BN65</f>
        <v>891.2</v>
      </c>
      <c r="BO64" s="147"/>
      <c r="BP64" s="147"/>
      <c r="BQ64" s="147">
        <f>BQ66+BQ67+BQ65</f>
        <v>0</v>
      </c>
      <c r="BR64" s="147">
        <f>BR66+BR67+BR65</f>
        <v>0</v>
      </c>
      <c r="BS64" s="147"/>
      <c r="BT64" s="147"/>
      <c r="BU64" s="147">
        <f>BU66+BU67+BU65</f>
        <v>891.2</v>
      </c>
      <c r="BV64" s="147">
        <f>BV66+BV67+BV65</f>
        <v>891.2</v>
      </c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>
        <f>CQ65</f>
        <v>891.2</v>
      </c>
      <c r="CR64" s="148"/>
      <c r="CS64" s="148">
        <f>CS66+CS67</f>
        <v>0</v>
      </c>
      <c r="CT64" s="148"/>
      <c r="CU64" s="148">
        <f>CU66+CU67+CU65</f>
        <v>891.2</v>
      </c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7">
        <f>DF66+DF67+DF65</f>
        <v>891.2</v>
      </c>
      <c r="DG64" s="147"/>
      <c r="DH64" s="147">
        <f>DH66+DH67</f>
        <v>0</v>
      </c>
      <c r="DI64" s="147"/>
      <c r="DJ64" s="147">
        <f>DJ66+DJ67+DJ65</f>
        <v>891.2</v>
      </c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78" t="s">
        <v>201</v>
      </c>
      <c r="DV64" s="79"/>
    </row>
    <row r="65" spans="1:126" s="307" customFormat="1" ht="119.25" thickBot="1">
      <c r="A65" s="123" t="s">
        <v>413</v>
      </c>
      <c r="B65" s="328" t="s">
        <v>419</v>
      </c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4"/>
      <c r="AG65" s="305"/>
      <c r="AH65" s="316"/>
      <c r="AI65" s="246">
        <f aca="true" t="shared" si="8" ref="AI65:AJ67">AK65+AM65+AO65+AQ65</f>
        <v>891.2</v>
      </c>
      <c r="AJ65" s="246">
        <f t="shared" si="8"/>
        <v>891.2</v>
      </c>
      <c r="AK65" s="314"/>
      <c r="AL65" s="314"/>
      <c r="AM65" s="314"/>
      <c r="AN65" s="314"/>
      <c r="AO65" s="314"/>
      <c r="AP65" s="314"/>
      <c r="AQ65" s="314">
        <v>891.2</v>
      </c>
      <c r="AR65" s="314">
        <v>891.2</v>
      </c>
      <c r="AS65" s="314"/>
      <c r="AT65" s="314"/>
      <c r="AU65" s="314"/>
      <c r="AV65" s="314"/>
      <c r="AW65" s="314"/>
      <c r="AX65" s="314"/>
      <c r="AY65" s="314"/>
      <c r="AZ65" s="314"/>
      <c r="BA65" s="314"/>
      <c r="BB65" s="314"/>
      <c r="BC65" s="314"/>
      <c r="BD65" s="314"/>
      <c r="BE65" s="314"/>
      <c r="BF65" s="314"/>
      <c r="BG65" s="314"/>
      <c r="BH65" s="314"/>
      <c r="BI65" s="314"/>
      <c r="BJ65" s="314"/>
      <c r="BK65" s="314"/>
      <c r="BL65" s="314"/>
      <c r="BM65" s="132">
        <f>BO65+BQ65+BU65</f>
        <v>891.2</v>
      </c>
      <c r="BN65" s="132">
        <f>BP65+BR65+BV65</f>
        <v>891.2</v>
      </c>
      <c r="BO65" s="198"/>
      <c r="BP65" s="198"/>
      <c r="BQ65" s="246">
        <v>0</v>
      </c>
      <c r="BR65" s="246">
        <v>0</v>
      </c>
      <c r="BS65" s="198"/>
      <c r="BT65" s="198"/>
      <c r="BU65" s="314">
        <v>891.2</v>
      </c>
      <c r="BV65" s="314">
        <v>891.2</v>
      </c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>
        <f>CS65+CU65</f>
        <v>891.2</v>
      </c>
      <c r="CR65" s="197"/>
      <c r="CS65" s="197"/>
      <c r="CT65" s="197"/>
      <c r="CU65" s="314">
        <v>891.2</v>
      </c>
      <c r="CV65" s="197"/>
      <c r="CW65" s="197"/>
      <c r="CX65" s="197"/>
      <c r="CY65" s="197"/>
      <c r="CZ65" s="197"/>
      <c r="DA65" s="198"/>
      <c r="DB65" s="198"/>
      <c r="DC65" s="198"/>
      <c r="DD65" s="198"/>
      <c r="DE65" s="198"/>
      <c r="DF65" s="131">
        <f>DG65+DH65+DI65+DJ65</f>
        <v>891.2</v>
      </c>
      <c r="DG65" s="198"/>
      <c r="DH65" s="198"/>
      <c r="DI65" s="198"/>
      <c r="DJ65" s="314">
        <v>891.2</v>
      </c>
      <c r="DK65" s="197"/>
      <c r="DL65" s="197"/>
      <c r="DM65" s="197"/>
      <c r="DN65" s="197"/>
      <c r="DO65" s="197"/>
      <c r="DP65" s="198"/>
      <c r="DQ65" s="198"/>
      <c r="DR65" s="198"/>
      <c r="DS65" s="198"/>
      <c r="DT65" s="198"/>
      <c r="DU65" s="340" t="s">
        <v>421</v>
      </c>
      <c r="DV65" s="306"/>
    </row>
    <row r="66" spans="1:126" ht="69" customHeight="1" thickBot="1">
      <c r="A66" s="308" t="s">
        <v>338</v>
      </c>
      <c r="B66" s="309" t="s">
        <v>23</v>
      </c>
      <c r="C66" s="310" t="s">
        <v>213</v>
      </c>
      <c r="D66" s="311" t="s">
        <v>24</v>
      </c>
      <c r="E66" s="311" t="s">
        <v>215</v>
      </c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65" t="s">
        <v>275</v>
      </c>
      <c r="AG66" s="216" t="s">
        <v>378</v>
      </c>
      <c r="AH66" s="224" t="s">
        <v>379</v>
      </c>
      <c r="AI66" s="246">
        <f t="shared" si="8"/>
        <v>0</v>
      </c>
      <c r="AJ66" s="246">
        <f t="shared" si="8"/>
        <v>0</v>
      </c>
      <c r="AK66" s="248"/>
      <c r="AL66" s="248"/>
      <c r="AM66" s="248">
        <v>0</v>
      </c>
      <c r="AN66" s="248">
        <v>0</v>
      </c>
      <c r="AO66" s="248"/>
      <c r="AP66" s="248"/>
      <c r="AQ66" s="248">
        <v>0</v>
      </c>
      <c r="AR66" s="248">
        <v>0</v>
      </c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118">
        <f>BO66+BQ66+BS66+BU66</f>
        <v>0</v>
      </c>
      <c r="BN66" s="118">
        <f>BP66+BR66+BT66+BV66</f>
        <v>0</v>
      </c>
      <c r="BO66" s="81"/>
      <c r="BP66" s="81"/>
      <c r="BQ66" s="81">
        <v>0</v>
      </c>
      <c r="BR66" s="81">
        <v>0</v>
      </c>
      <c r="BS66" s="81"/>
      <c r="BT66" s="81"/>
      <c r="BU66" s="81">
        <v>0</v>
      </c>
      <c r="BV66" s="81">
        <v>0</v>
      </c>
      <c r="BW66" s="205"/>
      <c r="BX66" s="205"/>
      <c r="BY66" s="205"/>
      <c r="BZ66" s="205"/>
      <c r="CA66" s="205"/>
      <c r="CB66" s="201"/>
      <c r="CC66" s="201"/>
      <c r="CD66" s="201"/>
      <c r="CE66" s="201"/>
      <c r="CF66" s="201"/>
      <c r="CG66" s="205"/>
      <c r="CH66" s="205"/>
      <c r="CI66" s="205"/>
      <c r="CJ66" s="205"/>
      <c r="CK66" s="205"/>
      <c r="CL66" s="201"/>
      <c r="CM66" s="201"/>
      <c r="CN66" s="201"/>
      <c r="CO66" s="201"/>
      <c r="CP66" s="201"/>
      <c r="CQ66" s="254">
        <f>CR66+CS66+CT66+CU66</f>
        <v>0</v>
      </c>
      <c r="CR66" s="244"/>
      <c r="CS66" s="244">
        <v>0</v>
      </c>
      <c r="CT66" s="244"/>
      <c r="CU66" s="244">
        <v>0</v>
      </c>
      <c r="CV66" s="201"/>
      <c r="CW66" s="201"/>
      <c r="CX66" s="201"/>
      <c r="CY66" s="201"/>
      <c r="CZ66" s="201"/>
      <c r="DA66" s="177"/>
      <c r="DB66" s="177"/>
      <c r="DC66" s="177"/>
      <c r="DD66" s="177"/>
      <c r="DE66" s="177"/>
      <c r="DF66" s="84">
        <f>DG66+DH66+DI66+DJ66</f>
        <v>0</v>
      </c>
      <c r="DG66" s="81"/>
      <c r="DH66" s="81">
        <v>0</v>
      </c>
      <c r="DI66" s="81"/>
      <c r="DJ66" s="81">
        <v>0</v>
      </c>
      <c r="DK66" s="205"/>
      <c r="DL66" s="205"/>
      <c r="DM66" s="205"/>
      <c r="DN66" s="205"/>
      <c r="DO66" s="205"/>
      <c r="DP66" s="177"/>
      <c r="DQ66" s="177"/>
      <c r="DR66" s="177"/>
      <c r="DS66" s="177"/>
      <c r="DT66" s="177"/>
      <c r="DU66" s="22" t="s">
        <v>266</v>
      </c>
      <c r="DV66" s="15"/>
    </row>
    <row r="67" spans="1:126" ht="66" thickBot="1">
      <c r="A67" s="19" t="s">
        <v>339</v>
      </c>
      <c r="B67" s="93" t="s">
        <v>337</v>
      </c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65" t="s">
        <v>275</v>
      </c>
      <c r="AG67" s="216" t="s">
        <v>89</v>
      </c>
      <c r="AH67" s="224" t="s">
        <v>390</v>
      </c>
      <c r="AI67" s="245">
        <f t="shared" si="8"/>
        <v>0</v>
      </c>
      <c r="AJ67" s="245">
        <f t="shared" si="8"/>
        <v>0</v>
      </c>
      <c r="AK67" s="244"/>
      <c r="AL67" s="244"/>
      <c r="AM67" s="244">
        <v>0</v>
      </c>
      <c r="AN67" s="244">
        <v>0</v>
      </c>
      <c r="AO67" s="244"/>
      <c r="AP67" s="244"/>
      <c r="AQ67" s="244">
        <v>0</v>
      </c>
      <c r="AR67" s="244">
        <v>0</v>
      </c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83">
        <f>BO67+BQ67+BS67+BU67</f>
        <v>0</v>
      </c>
      <c r="BN67" s="83">
        <f>BP67+BR67+BT67+BV67</f>
        <v>0</v>
      </c>
      <c r="BO67" s="81"/>
      <c r="BP67" s="81"/>
      <c r="BQ67" s="81">
        <f>180-180</f>
        <v>0</v>
      </c>
      <c r="BR67" s="81">
        <f>180-180</f>
        <v>0</v>
      </c>
      <c r="BS67" s="81"/>
      <c r="BT67" s="81"/>
      <c r="BU67" s="81">
        <f>20-20</f>
        <v>0</v>
      </c>
      <c r="BV67" s="81">
        <f>20-20</f>
        <v>0</v>
      </c>
      <c r="BW67" s="205"/>
      <c r="BX67" s="205"/>
      <c r="BY67" s="205"/>
      <c r="BZ67" s="205"/>
      <c r="CA67" s="205"/>
      <c r="CB67" s="201"/>
      <c r="CC67" s="201"/>
      <c r="CD67" s="201"/>
      <c r="CE67" s="201"/>
      <c r="CF67" s="201"/>
      <c r="CG67" s="205"/>
      <c r="CH67" s="205"/>
      <c r="CI67" s="205"/>
      <c r="CJ67" s="205"/>
      <c r="CK67" s="205"/>
      <c r="CL67" s="201"/>
      <c r="CM67" s="201"/>
      <c r="CN67" s="201"/>
      <c r="CO67" s="201"/>
      <c r="CP67" s="201"/>
      <c r="CQ67" s="122">
        <f>CR67+CS67+CT67+CU67</f>
        <v>0</v>
      </c>
      <c r="CR67" s="244"/>
      <c r="CS67" s="244">
        <v>0</v>
      </c>
      <c r="CT67" s="244"/>
      <c r="CU67" s="244">
        <v>0</v>
      </c>
      <c r="CV67" s="201"/>
      <c r="CW67" s="201"/>
      <c r="CX67" s="201"/>
      <c r="CY67" s="201"/>
      <c r="CZ67" s="201"/>
      <c r="DA67" s="177"/>
      <c r="DB67" s="177"/>
      <c r="DC67" s="177"/>
      <c r="DD67" s="177"/>
      <c r="DE67" s="177"/>
      <c r="DF67" s="82">
        <v>0</v>
      </c>
      <c r="DG67" s="81"/>
      <c r="DH67" s="81">
        <f>180-180</f>
        <v>0</v>
      </c>
      <c r="DI67" s="81"/>
      <c r="DJ67" s="81">
        <f>20-20</f>
        <v>0</v>
      </c>
      <c r="DK67" s="205"/>
      <c r="DL67" s="205"/>
      <c r="DM67" s="205"/>
      <c r="DN67" s="205"/>
      <c r="DO67" s="205"/>
      <c r="DP67" s="177"/>
      <c r="DQ67" s="177"/>
      <c r="DR67" s="177"/>
      <c r="DS67" s="177"/>
      <c r="DT67" s="177"/>
      <c r="DU67" s="22" t="s">
        <v>421</v>
      </c>
      <c r="DV67" s="15"/>
    </row>
    <row r="68" spans="1:126" s="233" customFormat="1" ht="194.25" customHeight="1" thickBot="1">
      <c r="A68" s="104" t="s">
        <v>25</v>
      </c>
      <c r="B68" s="105" t="s">
        <v>26</v>
      </c>
      <c r="C68" s="106" t="s">
        <v>199</v>
      </c>
      <c r="D68" s="106" t="s">
        <v>199</v>
      </c>
      <c r="E68" s="106" t="s">
        <v>199</v>
      </c>
      <c r="F68" s="106" t="s">
        <v>199</v>
      </c>
      <c r="G68" s="106" t="s">
        <v>199</v>
      </c>
      <c r="H68" s="106" t="s">
        <v>199</v>
      </c>
      <c r="I68" s="106" t="s">
        <v>199</v>
      </c>
      <c r="J68" s="106" t="s">
        <v>199</v>
      </c>
      <c r="K68" s="106" t="s">
        <v>199</v>
      </c>
      <c r="L68" s="106" t="s">
        <v>199</v>
      </c>
      <c r="M68" s="106" t="s">
        <v>199</v>
      </c>
      <c r="N68" s="106" t="s">
        <v>199</v>
      </c>
      <c r="O68" s="106" t="s">
        <v>199</v>
      </c>
      <c r="P68" s="106" t="s">
        <v>199</v>
      </c>
      <c r="Q68" s="106" t="s">
        <v>199</v>
      </c>
      <c r="R68" s="106" t="s">
        <v>199</v>
      </c>
      <c r="S68" s="106" t="s">
        <v>199</v>
      </c>
      <c r="T68" s="106" t="s">
        <v>199</v>
      </c>
      <c r="U68" s="106" t="s">
        <v>199</v>
      </c>
      <c r="V68" s="106" t="s">
        <v>199</v>
      </c>
      <c r="W68" s="106" t="s">
        <v>199</v>
      </c>
      <c r="X68" s="106" t="s">
        <v>199</v>
      </c>
      <c r="Y68" s="106" t="s">
        <v>199</v>
      </c>
      <c r="Z68" s="106" t="s">
        <v>199</v>
      </c>
      <c r="AA68" s="106" t="s">
        <v>199</v>
      </c>
      <c r="AB68" s="106" t="s">
        <v>199</v>
      </c>
      <c r="AC68" s="106" t="s">
        <v>199</v>
      </c>
      <c r="AD68" s="106" t="s">
        <v>199</v>
      </c>
      <c r="AE68" s="106" t="s">
        <v>199</v>
      </c>
      <c r="AF68" s="107" t="s">
        <v>199</v>
      </c>
      <c r="AG68" s="108" t="s">
        <v>199</v>
      </c>
      <c r="AH68" s="227" t="s">
        <v>199</v>
      </c>
      <c r="AI68" s="116">
        <f>AI69+AI72+AI75+AI76+AI77+AI79+AI80</f>
        <v>71084.41</v>
      </c>
      <c r="AJ68" s="116">
        <f>AJ69+AJ72+AJ75+AJ76+AJ77+AJ79+AJ80</f>
        <v>69184.6</v>
      </c>
      <c r="AK68" s="116">
        <f aca="true" t="shared" si="9" ref="AK68:AP68">AK69+AK72+AK75+AK76+AK77+AK79</f>
        <v>0</v>
      </c>
      <c r="AL68" s="116">
        <f t="shared" si="9"/>
        <v>0</v>
      </c>
      <c r="AM68" s="116">
        <f t="shared" si="9"/>
        <v>58.17</v>
      </c>
      <c r="AN68" s="116">
        <f t="shared" si="9"/>
        <v>58.17</v>
      </c>
      <c r="AO68" s="116">
        <f t="shared" si="9"/>
        <v>0</v>
      </c>
      <c r="AP68" s="116">
        <f t="shared" si="9"/>
        <v>0</v>
      </c>
      <c r="AQ68" s="116">
        <f>AQ69+AQ72+AQ75+AQ76+AQ77+AQ79+AQ80</f>
        <v>71026.24</v>
      </c>
      <c r="AR68" s="116">
        <f aca="true" t="shared" si="10" ref="AR68:DB68">AR69+AR72+AR75+AR76+AR77+AR79+AR80</f>
        <v>69126.43000000001</v>
      </c>
      <c r="AS68" s="116">
        <f t="shared" si="10"/>
        <v>68965.85</v>
      </c>
      <c r="AT68" s="116">
        <f t="shared" si="10"/>
        <v>0</v>
      </c>
      <c r="AU68" s="116"/>
      <c r="AV68" s="116">
        <f t="shared" si="10"/>
        <v>0</v>
      </c>
      <c r="AW68" s="116">
        <f>AW69+AW72+AW75+AW76+AW78+AW79+AW80</f>
        <v>68965.85</v>
      </c>
      <c r="AX68" s="116">
        <f t="shared" si="10"/>
        <v>74217</v>
      </c>
      <c r="AY68" s="116">
        <f t="shared" si="10"/>
        <v>0</v>
      </c>
      <c r="AZ68" s="116">
        <f t="shared" si="10"/>
        <v>0</v>
      </c>
      <c r="BA68" s="116">
        <f t="shared" si="10"/>
        <v>0</v>
      </c>
      <c r="BB68" s="116">
        <f t="shared" si="10"/>
        <v>74217</v>
      </c>
      <c r="BC68" s="116">
        <f t="shared" si="10"/>
        <v>75693.1</v>
      </c>
      <c r="BD68" s="116">
        <f t="shared" si="10"/>
        <v>0</v>
      </c>
      <c r="BE68" s="116">
        <f t="shared" si="10"/>
        <v>0</v>
      </c>
      <c r="BF68" s="116">
        <f t="shared" si="10"/>
        <v>0</v>
      </c>
      <c r="BG68" s="116">
        <f>BG69+BG72+BG75+BG76+BG77+BG79+BG80</f>
        <v>75693.1</v>
      </c>
      <c r="BH68" s="116">
        <f t="shared" si="10"/>
        <v>75693.1</v>
      </c>
      <c r="BI68" s="116">
        <f t="shared" si="10"/>
        <v>0</v>
      </c>
      <c r="BJ68" s="116">
        <f t="shared" si="10"/>
        <v>0</v>
      </c>
      <c r="BK68" s="116">
        <f t="shared" si="10"/>
        <v>0</v>
      </c>
      <c r="BL68" s="116">
        <f t="shared" si="10"/>
        <v>75693.1</v>
      </c>
      <c r="BM68" s="116">
        <f t="shared" si="10"/>
        <v>70623.92000000001</v>
      </c>
      <c r="BN68" s="116">
        <f t="shared" si="10"/>
        <v>68829.58</v>
      </c>
      <c r="BO68" s="116">
        <f t="shared" si="10"/>
        <v>0</v>
      </c>
      <c r="BP68" s="116">
        <f t="shared" si="10"/>
        <v>0</v>
      </c>
      <c r="BQ68" s="116">
        <f t="shared" si="10"/>
        <v>58.2</v>
      </c>
      <c r="BR68" s="116">
        <f t="shared" si="10"/>
        <v>58.2</v>
      </c>
      <c r="BS68" s="116">
        <f t="shared" si="10"/>
        <v>0</v>
      </c>
      <c r="BT68" s="116">
        <f t="shared" si="10"/>
        <v>0</v>
      </c>
      <c r="BU68" s="116">
        <f t="shared" si="10"/>
        <v>70565.72000000002</v>
      </c>
      <c r="BV68" s="116">
        <f>BV69+BV72+BV75+BV76+BV77+BV79+BV80</f>
        <v>68771.38</v>
      </c>
      <c r="BW68" s="116">
        <f t="shared" si="10"/>
        <v>67854.72</v>
      </c>
      <c r="BX68" s="116">
        <f t="shared" si="10"/>
        <v>0</v>
      </c>
      <c r="BY68" s="116">
        <f t="shared" si="10"/>
        <v>0</v>
      </c>
      <c r="BZ68" s="116">
        <f t="shared" si="10"/>
        <v>0</v>
      </c>
      <c r="CA68" s="116">
        <f t="shared" si="10"/>
        <v>67854.72</v>
      </c>
      <c r="CB68" s="116">
        <f t="shared" si="10"/>
        <v>72820.90000000001</v>
      </c>
      <c r="CC68" s="116">
        <f t="shared" si="10"/>
        <v>0</v>
      </c>
      <c r="CD68" s="116">
        <f t="shared" si="10"/>
        <v>0</v>
      </c>
      <c r="CE68" s="116">
        <f t="shared" si="10"/>
        <v>0</v>
      </c>
      <c r="CF68" s="116">
        <f t="shared" si="10"/>
        <v>72820.90000000001</v>
      </c>
      <c r="CG68" s="116">
        <f t="shared" si="10"/>
        <v>74297</v>
      </c>
      <c r="CH68" s="116">
        <f t="shared" si="10"/>
        <v>0</v>
      </c>
      <c r="CI68" s="116">
        <f t="shared" si="10"/>
        <v>0</v>
      </c>
      <c r="CJ68" s="116">
        <f t="shared" si="10"/>
        <v>0</v>
      </c>
      <c r="CK68" s="116">
        <f t="shared" si="10"/>
        <v>74297</v>
      </c>
      <c r="CL68" s="116">
        <f t="shared" si="10"/>
        <v>75407.90000000001</v>
      </c>
      <c r="CM68" s="116">
        <f t="shared" si="10"/>
        <v>0</v>
      </c>
      <c r="CN68" s="116">
        <f t="shared" si="10"/>
        <v>0</v>
      </c>
      <c r="CO68" s="116">
        <f t="shared" si="10"/>
        <v>0</v>
      </c>
      <c r="CP68" s="116">
        <f t="shared" si="10"/>
        <v>74297</v>
      </c>
      <c r="CQ68" s="116">
        <f t="shared" si="10"/>
        <v>69184.6</v>
      </c>
      <c r="CR68" s="116">
        <f t="shared" si="10"/>
        <v>0</v>
      </c>
      <c r="CS68" s="116">
        <f t="shared" si="10"/>
        <v>58.17</v>
      </c>
      <c r="CT68" s="116">
        <f t="shared" si="10"/>
        <v>0</v>
      </c>
      <c r="CU68" s="116">
        <f t="shared" si="10"/>
        <v>69126.43000000001</v>
      </c>
      <c r="CV68" s="116">
        <f t="shared" si="10"/>
        <v>68965.85</v>
      </c>
      <c r="CW68" s="116">
        <f t="shared" si="10"/>
        <v>0</v>
      </c>
      <c r="CX68" s="116">
        <f t="shared" si="10"/>
        <v>0</v>
      </c>
      <c r="CY68" s="116">
        <f t="shared" si="10"/>
        <v>0</v>
      </c>
      <c r="CZ68" s="116">
        <f t="shared" si="10"/>
        <v>68965.85</v>
      </c>
      <c r="DA68" s="109">
        <f t="shared" si="10"/>
        <v>76177</v>
      </c>
      <c r="DB68" s="109">
        <f t="shared" si="10"/>
        <v>0</v>
      </c>
      <c r="DC68" s="109">
        <f aca="true" t="shared" si="11" ref="DC68:DT68">DC69+DC72+DC75+DC76+DC77+DC79+DC80</f>
        <v>0</v>
      </c>
      <c r="DD68" s="109">
        <f t="shared" si="11"/>
        <v>0</v>
      </c>
      <c r="DE68" s="109">
        <f t="shared" si="11"/>
        <v>76177</v>
      </c>
      <c r="DF68" s="116">
        <f t="shared" si="11"/>
        <v>68829.58</v>
      </c>
      <c r="DG68" s="116">
        <f t="shared" si="11"/>
        <v>0</v>
      </c>
      <c r="DH68" s="116">
        <f t="shared" si="11"/>
        <v>58.2</v>
      </c>
      <c r="DI68" s="116">
        <f t="shared" si="11"/>
        <v>0</v>
      </c>
      <c r="DJ68" s="116">
        <f>DJ69+DJ72+DJ75+DJ76+DJ77+DJ79+DJ80</f>
        <v>68771.38</v>
      </c>
      <c r="DK68" s="116">
        <f t="shared" si="11"/>
        <v>67854.72</v>
      </c>
      <c r="DL68" s="116">
        <f t="shared" si="11"/>
        <v>0</v>
      </c>
      <c r="DM68" s="116">
        <f t="shared" si="11"/>
        <v>0</v>
      </c>
      <c r="DN68" s="116">
        <f t="shared" si="11"/>
        <v>0</v>
      </c>
      <c r="DO68" s="116">
        <f>DO69+DO72+DO75+DO76+DO77+DO79+DO80</f>
        <v>67854.72</v>
      </c>
      <c r="DP68" s="109">
        <f t="shared" si="11"/>
        <v>72820.90000000001</v>
      </c>
      <c r="DQ68" s="109">
        <f t="shared" si="11"/>
        <v>0</v>
      </c>
      <c r="DR68" s="109">
        <f t="shared" si="11"/>
        <v>0</v>
      </c>
      <c r="DS68" s="109">
        <f t="shared" si="11"/>
        <v>0</v>
      </c>
      <c r="DT68" s="109">
        <f t="shared" si="11"/>
        <v>74780.90000000001</v>
      </c>
      <c r="DU68" s="110" t="s">
        <v>201</v>
      </c>
      <c r="DV68" s="232"/>
    </row>
    <row r="69" spans="1:126" ht="90.75" customHeight="1" thickBot="1">
      <c r="A69" s="61" t="s">
        <v>326</v>
      </c>
      <c r="B69" s="93" t="s">
        <v>27</v>
      </c>
      <c r="C69" s="20" t="s">
        <v>213</v>
      </c>
      <c r="D69" s="21" t="s">
        <v>28</v>
      </c>
      <c r="E69" s="21" t="s">
        <v>215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 t="s">
        <v>29</v>
      </c>
      <c r="X69" s="21" t="s">
        <v>226</v>
      </c>
      <c r="Y69" s="21" t="s">
        <v>30</v>
      </c>
      <c r="Z69" s="21" t="s">
        <v>31</v>
      </c>
      <c r="AA69" s="21" t="s">
        <v>32</v>
      </c>
      <c r="AB69" s="21" t="s">
        <v>33</v>
      </c>
      <c r="AC69" s="53" t="s">
        <v>123</v>
      </c>
      <c r="AD69" s="54" t="s">
        <v>95</v>
      </c>
      <c r="AE69" s="53" t="s">
        <v>122</v>
      </c>
      <c r="AF69" s="65" t="s">
        <v>161</v>
      </c>
      <c r="AG69" s="101" t="s">
        <v>210</v>
      </c>
      <c r="AH69" s="224">
        <v>240</v>
      </c>
      <c r="AI69" s="249">
        <f>AK69+AM69+AO69+AQ69</f>
        <v>5624.320000000001</v>
      </c>
      <c r="AJ69" s="249">
        <f>AL69+AN69+AP69+AR69</f>
        <v>5355.92</v>
      </c>
      <c r="AK69" s="244"/>
      <c r="AL69" s="244"/>
      <c r="AM69" s="244">
        <v>11.47</v>
      </c>
      <c r="AN69" s="244">
        <v>11.47</v>
      </c>
      <c r="AO69" s="244"/>
      <c r="AP69" s="244"/>
      <c r="AQ69" s="244">
        <v>5612.85</v>
      </c>
      <c r="AR69" s="244">
        <v>5344.45</v>
      </c>
      <c r="AS69" s="201">
        <f>AW69</f>
        <v>8592.62</v>
      </c>
      <c r="AT69" s="201"/>
      <c r="AU69" s="201"/>
      <c r="AV69" s="201"/>
      <c r="AW69" s="201">
        <v>8592.62</v>
      </c>
      <c r="AX69" s="201">
        <f>BB69</f>
        <v>9405</v>
      </c>
      <c r="AY69" s="201"/>
      <c r="AZ69" s="201"/>
      <c r="BA69" s="201"/>
      <c r="BB69" s="201">
        <v>9405</v>
      </c>
      <c r="BC69" s="201">
        <f>BG69</f>
        <v>9404.9</v>
      </c>
      <c r="BD69" s="201"/>
      <c r="BE69" s="201"/>
      <c r="BF69" s="201"/>
      <c r="BG69" s="201">
        <v>9404.9</v>
      </c>
      <c r="BH69" s="201">
        <f>BL69</f>
        <v>9404.9</v>
      </c>
      <c r="BI69" s="201"/>
      <c r="BJ69" s="201"/>
      <c r="BK69" s="201"/>
      <c r="BL69" s="201">
        <v>9404.9</v>
      </c>
      <c r="BM69" s="120">
        <f>BO69+BQ69+BS69+BU69</f>
        <v>5451.66</v>
      </c>
      <c r="BN69" s="120">
        <f>BP69+BR69+BT69+BV69</f>
        <v>5211.45</v>
      </c>
      <c r="BO69" s="81"/>
      <c r="BP69" s="81"/>
      <c r="BQ69" s="81">
        <v>11.5</v>
      </c>
      <c r="BR69" s="81">
        <v>11.5</v>
      </c>
      <c r="BS69" s="81"/>
      <c r="BT69" s="81"/>
      <c r="BU69" s="244">
        <v>5440.16</v>
      </c>
      <c r="BV69" s="244">
        <v>5199.95</v>
      </c>
      <c r="BW69" s="205">
        <f>CA69</f>
        <v>8059.2</v>
      </c>
      <c r="BX69" s="205"/>
      <c r="BY69" s="205"/>
      <c r="BZ69" s="205"/>
      <c r="CA69" s="205">
        <v>8059.2</v>
      </c>
      <c r="CB69" s="201">
        <f>CF69</f>
        <v>8586.6</v>
      </c>
      <c r="CC69" s="201"/>
      <c r="CD69" s="201"/>
      <c r="CE69" s="201"/>
      <c r="CF69" s="201">
        <v>8586.6</v>
      </c>
      <c r="CG69" s="205">
        <f>CK69</f>
        <v>8586.5</v>
      </c>
      <c r="CH69" s="205"/>
      <c r="CI69" s="205"/>
      <c r="CJ69" s="205"/>
      <c r="CK69" s="205">
        <v>8586.5</v>
      </c>
      <c r="CL69" s="201">
        <f>9897.4-200</f>
        <v>9697.4</v>
      </c>
      <c r="CM69" s="201"/>
      <c r="CN69" s="201"/>
      <c r="CO69" s="201"/>
      <c r="CP69" s="205">
        <v>8586.5</v>
      </c>
      <c r="CQ69" s="122">
        <f>CR69+CS69+CT69+CU69</f>
        <v>5355.92</v>
      </c>
      <c r="CR69" s="244"/>
      <c r="CS69" s="244">
        <v>11.47</v>
      </c>
      <c r="CT69" s="244"/>
      <c r="CU69" s="244">
        <v>5344.45</v>
      </c>
      <c r="CV69" s="201">
        <f>CZ69</f>
        <v>8592.62</v>
      </c>
      <c r="CW69" s="201"/>
      <c r="CX69" s="201"/>
      <c r="CY69" s="201"/>
      <c r="CZ69" s="201">
        <v>8592.62</v>
      </c>
      <c r="DA69" s="177">
        <f>DE69</f>
        <v>9405</v>
      </c>
      <c r="DB69" s="177"/>
      <c r="DC69" s="177"/>
      <c r="DD69" s="177"/>
      <c r="DE69" s="201">
        <v>9405</v>
      </c>
      <c r="DF69" s="84">
        <f>DG69+DH69+DI69+DJ69</f>
        <v>5211.45</v>
      </c>
      <c r="DG69" s="81"/>
      <c r="DH69" s="81">
        <v>11.5</v>
      </c>
      <c r="DI69" s="81"/>
      <c r="DJ69" s="244">
        <v>5199.95</v>
      </c>
      <c r="DK69" s="205">
        <f>DO69</f>
        <v>8059.2</v>
      </c>
      <c r="DL69" s="205"/>
      <c r="DM69" s="205"/>
      <c r="DN69" s="205"/>
      <c r="DO69" s="205">
        <v>8059.2</v>
      </c>
      <c r="DP69" s="177">
        <f>DT69</f>
        <v>8586.6</v>
      </c>
      <c r="DQ69" s="177"/>
      <c r="DR69" s="177"/>
      <c r="DS69" s="177"/>
      <c r="DT69" s="201">
        <v>8586.6</v>
      </c>
      <c r="DU69" s="22" t="s">
        <v>300</v>
      </c>
      <c r="DV69" s="15"/>
    </row>
    <row r="70" spans="1:126" ht="23.25" customHeight="1">
      <c r="A70" s="75">
        <v>5201</v>
      </c>
      <c r="B70" s="94"/>
      <c r="C70" s="12" t="s">
        <v>207</v>
      </c>
      <c r="D70" s="24" t="s">
        <v>208</v>
      </c>
      <c r="E70" s="24" t="s">
        <v>209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66"/>
      <c r="AG70" s="102"/>
      <c r="AH70" s="223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122"/>
      <c r="BX70" s="122"/>
      <c r="BY70" s="122"/>
      <c r="BZ70" s="122"/>
      <c r="CA70" s="122"/>
      <c r="CB70" s="200"/>
      <c r="CC70" s="200"/>
      <c r="CD70" s="200"/>
      <c r="CE70" s="200"/>
      <c r="CF70" s="200"/>
      <c r="CG70" s="122"/>
      <c r="CH70" s="122"/>
      <c r="CI70" s="122"/>
      <c r="CJ70" s="122"/>
      <c r="CK70" s="122"/>
      <c r="CL70" s="200"/>
      <c r="CM70" s="200"/>
      <c r="CN70" s="200"/>
      <c r="CO70" s="200"/>
      <c r="CP70" s="200"/>
      <c r="CQ70" s="122"/>
      <c r="CR70" s="245"/>
      <c r="CS70" s="245"/>
      <c r="CT70" s="245"/>
      <c r="CU70" s="245"/>
      <c r="CV70" s="200"/>
      <c r="CW70" s="200"/>
      <c r="CX70" s="200"/>
      <c r="CY70" s="200"/>
      <c r="CZ70" s="200"/>
      <c r="DA70" s="178"/>
      <c r="DB70" s="178"/>
      <c r="DC70" s="178"/>
      <c r="DD70" s="178"/>
      <c r="DE70" s="178"/>
      <c r="DF70" s="84"/>
      <c r="DG70" s="83"/>
      <c r="DH70" s="83"/>
      <c r="DI70" s="83"/>
      <c r="DJ70" s="83"/>
      <c r="DK70" s="122"/>
      <c r="DL70" s="122"/>
      <c r="DM70" s="122"/>
      <c r="DN70" s="122"/>
      <c r="DO70" s="122"/>
      <c r="DP70" s="178"/>
      <c r="DQ70" s="178"/>
      <c r="DR70" s="178"/>
      <c r="DS70" s="178"/>
      <c r="DT70" s="178"/>
      <c r="DU70" s="25" t="s">
        <v>300</v>
      </c>
      <c r="DV70" s="15"/>
    </row>
    <row r="71" spans="1:126" ht="31.5" customHeight="1" thickBot="1">
      <c r="A71" s="23"/>
      <c r="B71" s="94"/>
      <c r="C71" s="12" t="s">
        <v>34</v>
      </c>
      <c r="D71" s="24" t="s">
        <v>35</v>
      </c>
      <c r="E71" s="24" t="s">
        <v>36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37"/>
      <c r="AD71" s="37"/>
      <c r="AE71" s="37"/>
      <c r="AF71" s="66"/>
      <c r="AG71" s="102"/>
      <c r="AH71" s="223"/>
      <c r="AI71" s="246"/>
      <c r="AJ71" s="246"/>
      <c r="AK71" s="245"/>
      <c r="AL71" s="245"/>
      <c r="AM71" s="245"/>
      <c r="AN71" s="245"/>
      <c r="AO71" s="245"/>
      <c r="AP71" s="245"/>
      <c r="AQ71" s="245"/>
      <c r="AR71" s="245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118"/>
      <c r="BN71" s="118"/>
      <c r="BO71" s="83"/>
      <c r="BP71" s="83"/>
      <c r="BQ71" s="83"/>
      <c r="BR71" s="83"/>
      <c r="BS71" s="83"/>
      <c r="BT71" s="83"/>
      <c r="BU71" s="83"/>
      <c r="BV71" s="83"/>
      <c r="BW71" s="122"/>
      <c r="BX71" s="122"/>
      <c r="BY71" s="122"/>
      <c r="BZ71" s="122"/>
      <c r="CA71" s="122"/>
      <c r="CB71" s="200"/>
      <c r="CC71" s="200"/>
      <c r="CD71" s="200"/>
      <c r="CE71" s="200"/>
      <c r="CF71" s="200"/>
      <c r="CG71" s="122"/>
      <c r="CH71" s="122"/>
      <c r="CI71" s="122"/>
      <c r="CJ71" s="122"/>
      <c r="CK71" s="122"/>
      <c r="CL71" s="200"/>
      <c r="CM71" s="200"/>
      <c r="CN71" s="200"/>
      <c r="CO71" s="200"/>
      <c r="CP71" s="200"/>
      <c r="CQ71" s="206"/>
      <c r="CR71" s="245"/>
      <c r="CS71" s="245"/>
      <c r="CT71" s="245"/>
      <c r="CU71" s="245"/>
      <c r="CV71" s="200"/>
      <c r="CW71" s="200"/>
      <c r="CX71" s="200"/>
      <c r="CY71" s="200"/>
      <c r="CZ71" s="200"/>
      <c r="DA71" s="178"/>
      <c r="DB71" s="178"/>
      <c r="DC71" s="178"/>
      <c r="DD71" s="178"/>
      <c r="DE71" s="178"/>
      <c r="DF71" s="132"/>
      <c r="DG71" s="83"/>
      <c r="DH71" s="83"/>
      <c r="DI71" s="83"/>
      <c r="DJ71" s="83"/>
      <c r="DK71" s="122"/>
      <c r="DL71" s="122"/>
      <c r="DM71" s="122"/>
      <c r="DN71" s="122"/>
      <c r="DO71" s="122"/>
      <c r="DP71" s="178"/>
      <c r="DQ71" s="178"/>
      <c r="DR71" s="178"/>
      <c r="DS71" s="178"/>
      <c r="DT71" s="178"/>
      <c r="DU71" s="25" t="s">
        <v>300</v>
      </c>
      <c r="DV71" s="15"/>
    </row>
    <row r="72" spans="1:126" ht="82.5" customHeight="1" thickBot="1">
      <c r="A72" s="61" t="s">
        <v>327</v>
      </c>
      <c r="B72" s="93" t="s">
        <v>37</v>
      </c>
      <c r="C72" s="20" t="s">
        <v>213</v>
      </c>
      <c r="D72" s="21" t="s">
        <v>28</v>
      </c>
      <c r="E72" s="21" t="s">
        <v>215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 t="s">
        <v>29</v>
      </c>
      <c r="X72" s="21" t="s">
        <v>226</v>
      </c>
      <c r="Y72" s="21" t="s">
        <v>30</v>
      </c>
      <c r="Z72" s="21" t="s">
        <v>31</v>
      </c>
      <c r="AA72" s="21" t="s">
        <v>32</v>
      </c>
      <c r="AB72" s="36" t="s">
        <v>33</v>
      </c>
      <c r="AC72" s="44" t="s">
        <v>123</v>
      </c>
      <c r="AD72" s="55" t="s">
        <v>95</v>
      </c>
      <c r="AE72" s="44" t="s">
        <v>122</v>
      </c>
      <c r="AF72" s="68" t="s">
        <v>161</v>
      </c>
      <c r="AG72" s="101" t="s">
        <v>38</v>
      </c>
      <c r="AH72" s="224" t="s">
        <v>391</v>
      </c>
      <c r="AI72" s="246">
        <f>AK72+AM72+AO72+AQ72</f>
        <v>12841.58</v>
      </c>
      <c r="AJ72" s="246">
        <f>AL72+AN72+AP72+AR72</f>
        <v>12603.070000000002</v>
      </c>
      <c r="AK72" s="244"/>
      <c r="AL72" s="244"/>
      <c r="AM72" s="244">
        <v>46.7</v>
      </c>
      <c r="AN72" s="244">
        <v>46.7</v>
      </c>
      <c r="AO72" s="244"/>
      <c r="AP72" s="244"/>
      <c r="AQ72" s="244">
        <v>12794.88</v>
      </c>
      <c r="AR72" s="244">
        <v>12556.37</v>
      </c>
      <c r="AS72" s="201">
        <f>AT72+AU72+AV72+AW72</f>
        <v>16185.06</v>
      </c>
      <c r="AT72" s="201"/>
      <c r="AU72" s="201"/>
      <c r="AV72" s="201"/>
      <c r="AW72" s="201">
        <v>16185.06</v>
      </c>
      <c r="AX72" s="201">
        <f>BB72</f>
        <v>18685.8</v>
      </c>
      <c r="AY72" s="201"/>
      <c r="AZ72" s="201"/>
      <c r="BA72" s="201"/>
      <c r="BB72" s="201">
        <v>18685.8</v>
      </c>
      <c r="BC72" s="201">
        <f>BG72</f>
        <v>18206.5</v>
      </c>
      <c r="BD72" s="201"/>
      <c r="BE72" s="201"/>
      <c r="BF72" s="201"/>
      <c r="BG72" s="201">
        <v>18206.5</v>
      </c>
      <c r="BH72" s="201">
        <f>BL72</f>
        <v>18206.5</v>
      </c>
      <c r="BI72" s="201"/>
      <c r="BJ72" s="201"/>
      <c r="BK72" s="201"/>
      <c r="BL72" s="201">
        <v>18206.5</v>
      </c>
      <c r="BM72" s="190">
        <f>BO72+BQ72+BS72+BU72</f>
        <v>12841.58</v>
      </c>
      <c r="BN72" s="190">
        <f>BP72+BR72+BT72+BV72</f>
        <v>12603.070000000002</v>
      </c>
      <c r="BO72" s="81"/>
      <c r="BP72" s="81"/>
      <c r="BQ72" s="244">
        <v>46.7</v>
      </c>
      <c r="BR72" s="244">
        <v>46.7</v>
      </c>
      <c r="BS72" s="81"/>
      <c r="BT72" s="81"/>
      <c r="BU72" s="244">
        <v>12794.88</v>
      </c>
      <c r="BV72" s="244">
        <v>12556.37</v>
      </c>
      <c r="BW72" s="205">
        <f>CA72</f>
        <v>16185.06</v>
      </c>
      <c r="BX72" s="205"/>
      <c r="BY72" s="205"/>
      <c r="BZ72" s="205"/>
      <c r="CA72" s="205">
        <v>16185.06</v>
      </c>
      <c r="CB72" s="201">
        <f>CF72</f>
        <v>18685.8</v>
      </c>
      <c r="CC72" s="201"/>
      <c r="CD72" s="201"/>
      <c r="CE72" s="201"/>
      <c r="CF72" s="201">
        <v>18685.8</v>
      </c>
      <c r="CG72" s="205">
        <f>CK72</f>
        <v>18206.5</v>
      </c>
      <c r="CH72" s="205"/>
      <c r="CI72" s="205"/>
      <c r="CJ72" s="205"/>
      <c r="CK72" s="205">
        <v>18206.5</v>
      </c>
      <c r="CL72" s="201">
        <f>CP72</f>
        <v>18206.5</v>
      </c>
      <c r="CM72" s="201"/>
      <c r="CN72" s="201"/>
      <c r="CO72" s="201"/>
      <c r="CP72" s="205">
        <v>18206.5</v>
      </c>
      <c r="CQ72" s="122">
        <f>CR72+CS72+CT72+CU72</f>
        <v>12603.070000000002</v>
      </c>
      <c r="CR72" s="244"/>
      <c r="CS72" s="244">
        <v>46.7</v>
      </c>
      <c r="CT72" s="244"/>
      <c r="CU72" s="244">
        <v>12556.37</v>
      </c>
      <c r="CV72" s="201">
        <f>CZ72</f>
        <v>16185.06</v>
      </c>
      <c r="CW72" s="201"/>
      <c r="CX72" s="201"/>
      <c r="CY72" s="201"/>
      <c r="CZ72" s="201">
        <v>16185.06</v>
      </c>
      <c r="DA72" s="177">
        <f>DE72</f>
        <v>18685.8</v>
      </c>
      <c r="DB72" s="177"/>
      <c r="DC72" s="177"/>
      <c r="DD72" s="177"/>
      <c r="DE72" s="201">
        <v>18685.8</v>
      </c>
      <c r="DF72" s="84">
        <f>DG72+DH72+DI72+DJ72</f>
        <v>12603.070000000002</v>
      </c>
      <c r="DG72" s="81"/>
      <c r="DH72" s="244">
        <v>46.7</v>
      </c>
      <c r="DI72" s="81"/>
      <c r="DJ72" s="244">
        <v>12556.37</v>
      </c>
      <c r="DK72" s="205">
        <f>DO72</f>
        <v>16185.06</v>
      </c>
      <c r="DL72" s="205"/>
      <c r="DM72" s="205"/>
      <c r="DN72" s="205"/>
      <c r="DO72" s="205">
        <v>16185.06</v>
      </c>
      <c r="DP72" s="177">
        <f>DT72</f>
        <v>18685.8</v>
      </c>
      <c r="DQ72" s="177"/>
      <c r="DR72" s="177"/>
      <c r="DS72" s="177"/>
      <c r="DT72" s="201">
        <v>18685.8</v>
      </c>
      <c r="DU72" s="22" t="s">
        <v>421</v>
      </c>
      <c r="DV72" s="15"/>
    </row>
    <row r="73" spans="1:126" ht="22.5" customHeight="1">
      <c r="A73" s="75">
        <v>5202</v>
      </c>
      <c r="B73" s="94"/>
      <c r="C73" s="12" t="s">
        <v>207</v>
      </c>
      <c r="D73" s="24" t="s">
        <v>208</v>
      </c>
      <c r="E73" s="24" t="s">
        <v>209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66"/>
      <c r="AG73" s="102"/>
      <c r="AH73" s="301"/>
      <c r="AI73" s="250"/>
      <c r="AJ73" s="250"/>
      <c r="AK73" s="245"/>
      <c r="AL73" s="245"/>
      <c r="AM73" s="245"/>
      <c r="AN73" s="245"/>
      <c r="AO73" s="245"/>
      <c r="AP73" s="245"/>
      <c r="AQ73" s="245"/>
      <c r="AR73" s="245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342"/>
      <c r="BM73" s="343"/>
      <c r="BN73" s="344"/>
      <c r="BO73" s="319"/>
      <c r="BP73" s="83"/>
      <c r="BQ73" s="83"/>
      <c r="BR73" s="83"/>
      <c r="BS73" s="83"/>
      <c r="BT73" s="83"/>
      <c r="BU73" s="83"/>
      <c r="BV73" s="83"/>
      <c r="BW73" s="122"/>
      <c r="BX73" s="122"/>
      <c r="BY73" s="122"/>
      <c r="BZ73" s="122"/>
      <c r="CA73" s="122"/>
      <c r="CB73" s="200"/>
      <c r="CC73" s="200"/>
      <c r="CD73" s="200"/>
      <c r="CE73" s="200"/>
      <c r="CF73" s="200"/>
      <c r="CG73" s="122"/>
      <c r="CH73" s="122"/>
      <c r="CI73" s="122"/>
      <c r="CJ73" s="122"/>
      <c r="CK73" s="122"/>
      <c r="CL73" s="200"/>
      <c r="CM73" s="200"/>
      <c r="CN73" s="200"/>
      <c r="CO73" s="200"/>
      <c r="CP73" s="200"/>
      <c r="CQ73" s="122"/>
      <c r="CR73" s="245"/>
      <c r="CS73" s="245"/>
      <c r="CT73" s="245"/>
      <c r="CU73" s="245"/>
      <c r="CV73" s="200"/>
      <c r="CW73" s="200"/>
      <c r="CX73" s="200"/>
      <c r="CY73" s="200"/>
      <c r="CZ73" s="200"/>
      <c r="DA73" s="178"/>
      <c r="DB73" s="178"/>
      <c r="DC73" s="178"/>
      <c r="DD73" s="178"/>
      <c r="DE73" s="178"/>
      <c r="DF73" s="84"/>
      <c r="DG73" s="83"/>
      <c r="DH73" s="83"/>
      <c r="DI73" s="83"/>
      <c r="DJ73" s="83"/>
      <c r="DK73" s="122"/>
      <c r="DL73" s="122"/>
      <c r="DM73" s="122"/>
      <c r="DN73" s="122"/>
      <c r="DO73" s="122"/>
      <c r="DP73" s="178"/>
      <c r="DQ73" s="178"/>
      <c r="DR73" s="178"/>
      <c r="DS73" s="178"/>
      <c r="DT73" s="178"/>
      <c r="DU73" s="25" t="s">
        <v>300</v>
      </c>
      <c r="DV73" s="15"/>
    </row>
    <row r="74" spans="1:126" ht="25.5" customHeight="1" thickBot="1">
      <c r="A74" s="23"/>
      <c r="B74" s="94"/>
      <c r="C74" s="12" t="s">
        <v>34</v>
      </c>
      <c r="D74" s="24" t="s">
        <v>35</v>
      </c>
      <c r="E74" s="24" t="s">
        <v>36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37"/>
      <c r="AD74" s="37"/>
      <c r="AE74" s="37"/>
      <c r="AF74" s="66"/>
      <c r="AG74" s="102"/>
      <c r="AH74" s="302"/>
      <c r="AI74" s="246"/>
      <c r="AJ74" s="246"/>
      <c r="AK74" s="245"/>
      <c r="AL74" s="245"/>
      <c r="AM74" s="245"/>
      <c r="AN74" s="245"/>
      <c r="AO74" s="245"/>
      <c r="AP74" s="245"/>
      <c r="AQ74" s="245"/>
      <c r="AR74" s="245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118"/>
      <c r="BN74" s="118"/>
      <c r="BO74" s="83"/>
      <c r="BP74" s="83"/>
      <c r="BQ74" s="83"/>
      <c r="BR74" s="83"/>
      <c r="BS74" s="83"/>
      <c r="BT74" s="83"/>
      <c r="BU74" s="83"/>
      <c r="BV74" s="83"/>
      <c r="BW74" s="122"/>
      <c r="BX74" s="122"/>
      <c r="BY74" s="122"/>
      <c r="BZ74" s="122"/>
      <c r="CA74" s="122"/>
      <c r="CB74" s="200"/>
      <c r="CC74" s="200"/>
      <c r="CD74" s="200"/>
      <c r="CE74" s="200"/>
      <c r="CF74" s="200"/>
      <c r="CG74" s="122"/>
      <c r="CH74" s="122"/>
      <c r="CI74" s="122"/>
      <c r="CJ74" s="122"/>
      <c r="CK74" s="122"/>
      <c r="CL74" s="200"/>
      <c r="CM74" s="200"/>
      <c r="CN74" s="200"/>
      <c r="CO74" s="200"/>
      <c r="CP74" s="200"/>
      <c r="CQ74" s="122"/>
      <c r="CR74" s="245"/>
      <c r="CS74" s="245"/>
      <c r="CT74" s="245"/>
      <c r="CU74" s="245"/>
      <c r="CV74" s="200"/>
      <c r="CW74" s="200"/>
      <c r="CX74" s="200"/>
      <c r="CY74" s="200"/>
      <c r="CZ74" s="200"/>
      <c r="DA74" s="178"/>
      <c r="DB74" s="178"/>
      <c r="DC74" s="178"/>
      <c r="DD74" s="178"/>
      <c r="DE74" s="178"/>
      <c r="DF74" s="132"/>
      <c r="DG74" s="83"/>
      <c r="DH74" s="83"/>
      <c r="DI74" s="83"/>
      <c r="DJ74" s="83"/>
      <c r="DK74" s="122"/>
      <c r="DL74" s="122"/>
      <c r="DM74" s="122"/>
      <c r="DN74" s="122"/>
      <c r="DO74" s="122"/>
      <c r="DP74" s="178"/>
      <c r="DQ74" s="178"/>
      <c r="DR74" s="178"/>
      <c r="DS74" s="178"/>
      <c r="DT74" s="178"/>
      <c r="DU74" s="25" t="s">
        <v>300</v>
      </c>
      <c r="DV74" s="15"/>
    </row>
    <row r="75" spans="1:126" ht="86.25" customHeight="1" thickBot="1">
      <c r="A75" s="19" t="s">
        <v>410</v>
      </c>
      <c r="B75" s="93" t="s">
        <v>39</v>
      </c>
      <c r="C75" s="20" t="s">
        <v>213</v>
      </c>
      <c r="D75" s="21" t="s">
        <v>40</v>
      </c>
      <c r="E75" s="21" t="s">
        <v>215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36"/>
      <c r="AC75" s="44" t="s">
        <v>124</v>
      </c>
      <c r="AD75" s="44" t="s">
        <v>95</v>
      </c>
      <c r="AE75" s="44" t="s">
        <v>125</v>
      </c>
      <c r="AF75" s="68" t="s">
        <v>41</v>
      </c>
      <c r="AG75" s="216" t="s">
        <v>90</v>
      </c>
      <c r="AH75" s="300" t="s">
        <v>392</v>
      </c>
      <c r="AI75" s="246">
        <f>AK75+AM75+AO75+AQ75</f>
        <v>208.5</v>
      </c>
      <c r="AJ75" s="246">
        <f>AL75+AN75+AP75+AR75</f>
        <v>208.4</v>
      </c>
      <c r="AK75" s="247"/>
      <c r="AL75" s="244"/>
      <c r="AM75" s="244"/>
      <c r="AN75" s="244"/>
      <c r="AO75" s="244"/>
      <c r="AP75" s="244"/>
      <c r="AQ75" s="244">
        <v>208.5</v>
      </c>
      <c r="AR75" s="244">
        <v>208.4</v>
      </c>
      <c r="AS75" s="201">
        <f>AW75</f>
        <v>280</v>
      </c>
      <c r="AT75" s="201"/>
      <c r="AU75" s="201"/>
      <c r="AV75" s="201"/>
      <c r="AW75" s="201">
        <v>280</v>
      </c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46">
        <f>BO75+BQ75+BS75+BU75</f>
        <v>208.45</v>
      </c>
      <c r="BN75" s="246">
        <f>BP75+BR75+BT75+BV75</f>
        <v>208.44</v>
      </c>
      <c r="BO75" s="119"/>
      <c r="BP75" s="81"/>
      <c r="BQ75" s="81"/>
      <c r="BR75" s="81"/>
      <c r="BS75" s="81"/>
      <c r="BT75" s="81"/>
      <c r="BU75" s="244">
        <v>208.45</v>
      </c>
      <c r="BV75" s="244">
        <v>208.44</v>
      </c>
      <c r="BW75" s="205">
        <f>CA75</f>
        <v>280</v>
      </c>
      <c r="BX75" s="205"/>
      <c r="BY75" s="205"/>
      <c r="BZ75" s="205"/>
      <c r="CA75" s="205">
        <v>280</v>
      </c>
      <c r="CB75" s="201"/>
      <c r="CC75" s="201"/>
      <c r="CD75" s="201"/>
      <c r="CE75" s="201"/>
      <c r="CF75" s="201"/>
      <c r="CG75" s="205"/>
      <c r="CH75" s="205"/>
      <c r="CI75" s="205"/>
      <c r="CJ75" s="205"/>
      <c r="CK75" s="205"/>
      <c r="CL75" s="201"/>
      <c r="CM75" s="201"/>
      <c r="CN75" s="201"/>
      <c r="CO75" s="201"/>
      <c r="CP75" s="201"/>
      <c r="CQ75" s="207">
        <f>CR75+CS75+CT75+CU75</f>
        <v>208.4</v>
      </c>
      <c r="CR75" s="244"/>
      <c r="CS75" s="244"/>
      <c r="CT75" s="244"/>
      <c r="CU75" s="244">
        <v>208.4</v>
      </c>
      <c r="CV75" s="201">
        <f>CZ75</f>
        <v>280</v>
      </c>
      <c r="CW75" s="201"/>
      <c r="CX75" s="201"/>
      <c r="CY75" s="201"/>
      <c r="CZ75" s="201">
        <v>280</v>
      </c>
      <c r="DA75" s="177"/>
      <c r="DB75" s="177"/>
      <c r="DC75" s="177"/>
      <c r="DD75" s="177"/>
      <c r="DE75" s="177"/>
      <c r="DF75" s="133">
        <f>DG75+DH75+DI75+DJ75</f>
        <v>208.44</v>
      </c>
      <c r="DG75" s="81"/>
      <c r="DH75" s="81"/>
      <c r="DI75" s="81"/>
      <c r="DJ75" s="244">
        <v>208.44</v>
      </c>
      <c r="DK75" s="205">
        <f>DO75</f>
        <v>280</v>
      </c>
      <c r="DL75" s="205"/>
      <c r="DM75" s="205"/>
      <c r="DN75" s="205"/>
      <c r="DO75" s="205">
        <v>280</v>
      </c>
      <c r="DP75" s="177"/>
      <c r="DQ75" s="177"/>
      <c r="DR75" s="177"/>
      <c r="DS75" s="177"/>
      <c r="DT75" s="177"/>
      <c r="DU75" s="22" t="s">
        <v>266</v>
      </c>
      <c r="DV75" s="15"/>
    </row>
    <row r="76" spans="1:126" ht="146.25" customHeight="1" thickBot="1">
      <c r="A76" s="61" t="s">
        <v>328</v>
      </c>
      <c r="B76" s="93" t="s">
        <v>42</v>
      </c>
      <c r="C76" s="20" t="s">
        <v>213</v>
      </c>
      <c r="D76" s="21" t="s">
        <v>43</v>
      </c>
      <c r="E76" s="21" t="s">
        <v>215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38" t="s">
        <v>127</v>
      </c>
      <c r="AD76" s="33" t="s">
        <v>95</v>
      </c>
      <c r="AE76" s="35" t="s">
        <v>126</v>
      </c>
      <c r="AF76" s="65" t="s">
        <v>161</v>
      </c>
      <c r="AG76" s="101" t="s">
        <v>393</v>
      </c>
      <c r="AH76" s="224" t="s">
        <v>403</v>
      </c>
      <c r="AI76" s="246">
        <f>AK76+AM76+AO76+AQ76</f>
        <v>47761.9</v>
      </c>
      <c r="AJ76" s="246">
        <f>AL76+AN76+AP76+AR76</f>
        <v>46374.1</v>
      </c>
      <c r="AK76" s="248"/>
      <c r="AL76" s="244"/>
      <c r="AM76" s="244"/>
      <c r="AN76" s="244"/>
      <c r="AO76" s="244"/>
      <c r="AP76" s="244"/>
      <c r="AQ76" s="244">
        <v>47761.9</v>
      </c>
      <c r="AR76" s="244">
        <v>46374.1</v>
      </c>
      <c r="AS76" s="201">
        <f>AW76</f>
        <v>39230.6</v>
      </c>
      <c r="AT76" s="201"/>
      <c r="AU76" s="201"/>
      <c r="AV76" s="201"/>
      <c r="AW76" s="201">
        <v>39230.6</v>
      </c>
      <c r="AX76" s="201">
        <f>BB76</f>
        <v>43408.6</v>
      </c>
      <c r="AY76" s="201"/>
      <c r="AZ76" s="201"/>
      <c r="BA76" s="201"/>
      <c r="BB76" s="201">
        <v>43408.6</v>
      </c>
      <c r="BC76" s="201">
        <f>BG76</f>
        <v>43404.1</v>
      </c>
      <c r="BD76" s="201"/>
      <c r="BE76" s="201"/>
      <c r="BF76" s="201"/>
      <c r="BG76" s="201">
        <v>43404.1</v>
      </c>
      <c r="BH76" s="201">
        <f>BL76</f>
        <v>43404.1</v>
      </c>
      <c r="BI76" s="201"/>
      <c r="BJ76" s="201"/>
      <c r="BK76" s="201"/>
      <c r="BL76" s="201">
        <v>43404.1</v>
      </c>
      <c r="BM76" s="118">
        <f>BO76+BQ76+BS76+BU76</f>
        <v>47474.16</v>
      </c>
      <c r="BN76" s="118">
        <f>BP76+BR76+BT76+BV76</f>
        <v>46163.55</v>
      </c>
      <c r="BO76" s="121"/>
      <c r="BP76" s="81"/>
      <c r="BQ76" s="81"/>
      <c r="BR76" s="81"/>
      <c r="BS76" s="81"/>
      <c r="BT76" s="81"/>
      <c r="BU76" s="244">
        <v>47474.16</v>
      </c>
      <c r="BV76" s="244">
        <v>46163.55</v>
      </c>
      <c r="BW76" s="205">
        <f>CA76</f>
        <v>38652.89</v>
      </c>
      <c r="BX76" s="205"/>
      <c r="BY76" s="205"/>
      <c r="BZ76" s="205"/>
      <c r="CA76" s="205">
        <v>38652.89</v>
      </c>
      <c r="CB76" s="201">
        <f>CF76</f>
        <v>42830.9</v>
      </c>
      <c r="CC76" s="201"/>
      <c r="CD76" s="201"/>
      <c r="CE76" s="201"/>
      <c r="CF76" s="201">
        <v>42830.9</v>
      </c>
      <c r="CG76" s="205">
        <f>CK76</f>
        <v>42826.4</v>
      </c>
      <c r="CH76" s="205"/>
      <c r="CI76" s="205"/>
      <c r="CJ76" s="205"/>
      <c r="CK76" s="205">
        <v>42826.4</v>
      </c>
      <c r="CL76" s="201">
        <f>CP76</f>
        <v>42826.4</v>
      </c>
      <c r="CM76" s="201"/>
      <c r="CN76" s="201"/>
      <c r="CO76" s="201"/>
      <c r="CP76" s="205">
        <v>42826.4</v>
      </c>
      <c r="CQ76" s="122">
        <f>CR76+CS76+CT76+CU76</f>
        <v>46374.1</v>
      </c>
      <c r="CR76" s="244"/>
      <c r="CS76" s="244"/>
      <c r="CT76" s="244"/>
      <c r="CU76" s="244">
        <v>46374.1</v>
      </c>
      <c r="CV76" s="201">
        <f>CZ76</f>
        <v>39230.6</v>
      </c>
      <c r="CW76" s="201"/>
      <c r="CX76" s="201"/>
      <c r="CY76" s="201"/>
      <c r="CZ76" s="201">
        <v>39230.6</v>
      </c>
      <c r="DA76" s="177">
        <f>DE76</f>
        <v>43408.6</v>
      </c>
      <c r="DB76" s="177"/>
      <c r="DC76" s="177"/>
      <c r="DD76" s="177"/>
      <c r="DE76" s="201">
        <v>43408.6</v>
      </c>
      <c r="DF76" s="84">
        <f>DG76+DH76+DI76+DJ76</f>
        <v>46163.55</v>
      </c>
      <c r="DG76" s="81"/>
      <c r="DH76" s="81"/>
      <c r="DI76" s="81"/>
      <c r="DJ76" s="244">
        <v>46163.55</v>
      </c>
      <c r="DK76" s="205">
        <f>DO76</f>
        <v>38652.89</v>
      </c>
      <c r="DL76" s="205"/>
      <c r="DM76" s="205"/>
      <c r="DN76" s="205"/>
      <c r="DO76" s="205">
        <v>38652.89</v>
      </c>
      <c r="DP76" s="177">
        <f>DT76</f>
        <v>42830.9</v>
      </c>
      <c r="DQ76" s="177"/>
      <c r="DR76" s="177"/>
      <c r="DS76" s="177"/>
      <c r="DT76" s="201">
        <v>42830.9</v>
      </c>
      <c r="DU76" s="22" t="s">
        <v>421</v>
      </c>
      <c r="DV76" s="15"/>
    </row>
    <row r="77" spans="1:126" ht="159" thickBot="1">
      <c r="A77" s="61" t="s">
        <v>329</v>
      </c>
      <c r="B77" s="93" t="s">
        <v>315</v>
      </c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38"/>
      <c r="AD77" s="33"/>
      <c r="AE77" s="35"/>
      <c r="AF77" s="69" t="s">
        <v>269</v>
      </c>
      <c r="AG77" s="216" t="s">
        <v>394</v>
      </c>
      <c r="AH77" s="224">
        <v>240</v>
      </c>
      <c r="AI77" s="244">
        <f>AQ77</f>
        <v>600</v>
      </c>
      <c r="AJ77" s="244">
        <f>AR77</f>
        <v>600</v>
      </c>
      <c r="AK77" s="244"/>
      <c r="AL77" s="244"/>
      <c r="AM77" s="244"/>
      <c r="AN77" s="244"/>
      <c r="AO77" s="244"/>
      <c r="AP77" s="244"/>
      <c r="AQ77" s="244">
        <v>600</v>
      </c>
      <c r="AR77" s="244">
        <v>600</v>
      </c>
      <c r="AS77" s="201">
        <f>AT77+AU77+AV77+AW77</f>
        <v>0</v>
      </c>
      <c r="AT77" s="201"/>
      <c r="AU77" s="201"/>
      <c r="AV77" s="201"/>
      <c r="AW77" s="201">
        <v>0</v>
      </c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44">
        <f>BU77</f>
        <v>600</v>
      </c>
      <c r="BN77" s="244">
        <f>BV77</f>
        <v>600</v>
      </c>
      <c r="BO77" s="81"/>
      <c r="BP77" s="81"/>
      <c r="BQ77" s="81"/>
      <c r="BR77" s="81"/>
      <c r="BS77" s="81"/>
      <c r="BT77" s="81"/>
      <c r="BU77" s="244">
        <v>600</v>
      </c>
      <c r="BV77" s="244">
        <v>600</v>
      </c>
      <c r="BW77" s="205">
        <f>CA77</f>
        <v>0</v>
      </c>
      <c r="BX77" s="205"/>
      <c r="BY77" s="205"/>
      <c r="BZ77" s="205"/>
      <c r="CA77" s="205">
        <v>0</v>
      </c>
      <c r="CB77" s="201"/>
      <c r="CC77" s="201"/>
      <c r="CD77" s="201"/>
      <c r="CE77" s="201"/>
      <c r="CF77" s="201"/>
      <c r="CG77" s="205"/>
      <c r="CH77" s="205"/>
      <c r="CI77" s="205"/>
      <c r="CJ77" s="205"/>
      <c r="CK77" s="205"/>
      <c r="CL77" s="201"/>
      <c r="CM77" s="201"/>
      <c r="CN77" s="201"/>
      <c r="CO77" s="201"/>
      <c r="CP77" s="201"/>
      <c r="CQ77" s="205">
        <f>CU77</f>
        <v>600</v>
      </c>
      <c r="CR77" s="244"/>
      <c r="CS77" s="244"/>
      <c r="CT77" s="244"/>
      <c r="CU77" s="244">
        <v>600</v>
      </c>
      <c r="CV77" s="201">
        <f>CZ77</f>
        <v>0</v>
      </c>
      <c r="CW77" s="201"/>
      <c r="CX77" s="201"/>
      <c r="CY77" s="201"/>
      <c r="CZ77" s="201">
        <v>0</v>
      </c>
      <c r="DA77" s="177"/>
      <c r="DB77" s="177"/>
      <c r="DC77" s="177"/>
      <c r="DD77" s="177"/>
      <c r="DE77" s="177"/>
      <c r="DF77" s="82">
        <f>DJ77</f>
        <v>600</v>
      </c>
      <c r="DG77" s="81"/>
      <c r="DH77" s="81"/>
      <c r="DI77" s="81"/>
      <c r="DJ77" s="244">
        <v>600</v>
      </c>
      <c r="DK77" s="205">
        <f>DO77</f>
        <v>0</v>
      </c>
      <c r="DL77" s="205"/>
      <c r="DM77" s="205"/>
      <c r="DN77" s="205"/>
      <c r="DO77" s="205">
        <v>0</v>
      </c>
      <c r="DP77" s="177"/>
      <c r="DQ77" s="177"/>
      <c r="DR77" s="177"/>
      <c r="DS77" s="177"/>
      <c r="DT77" s="177"/>
      <c r="DU77" s="22" t="s">
        <v>421</v>
      </c>
      <c r="DV77" s="15"/>
    </row>
    <row r="78" spans="1:126" ht="165.75" thickBot="1">
      <c r="A78" s="19" t="s">
        <v>44</v>
      </c>
      <c r="B78" s="93" t="s">
        <v>45</v>
      </c>
      <c r="C78" s="20" t="s">
        <v>46</v>
      </c>
      <c r="D78" s="21" t="s">
        <v>305</v>
      </c>
      <c r="E78" s="21" t="s">
        <v>47</v>
      </c>
      <c r="F78" s="12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56" t="s">
        <v>128</v>
      </c>
      <c r="AD78" s="46" t="s">
        <v>95</v>
      </c>
      <c r="AE78" s="52" t="s">
        <v>129</v>
      </c>
      <c r="AF78" s="65" t="s">
        <v>161</v>
      </c>
      <c r="AG78" s="216" t="s">
        <v>395</v>
      </c>
      <c r="AH78" s="224">
        <v>410</v>
      </c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205"/>
      <c r="BX78" s="205"/>
      <c r="BY78" s="205"/>
      <c r="BZ78" s="205"/>
      <c r="CA78" s="205"/>
      <c r="CB78" s="201"/>
      <c r="CC78" s="201"/>
      <c r="CD78" s="201"/>
      <c r="CE78" s="201"/>
      <c r="CF78" s="201"/>
      <c r="CG78" s="205"/>
      <c r="CH78" s="205"/>
      <c r="CI78" s="205"/>
      <c r="CJ78" s="205"/>
      <c r="CK78" s="205"/>
      <c r="CL78" s="201"/>
      <c r="CM78" s="201"/>
      <c r="CN78" s="201"/>
      <c r="CO78" s="201"/>
      <c r="CP78" s="201"/>
      <c r="CQ78" s="205"/>
      <c r="CR78" s="244"/>
      <c r="CS78" s="244"/>
      <c r="CT78" s="244"/>
      <c r="CU78" s="244"/>
      <c r="CV78" s="201"/>
      <c r="CW78" s="201"/>
      <c r="CX78" s="201"/>
      <c r="CY78" s="201"/>
      <c r="CZ78" s="201"/>
      <c r="DA78" s="177"/>
      <c r="DB78" s="177"/>
      <c r="DC78" s="177"/>
      <c r="DD78" s="177"/>
      <c r="DE78" s="177"/>
      <c r="DF78" s="82"/>
      <c r="DG78" s="81"/>
      <c r="DH78" s="81"/>
      <c r="DI78" s="81"/>
      <c r="DJ78" s="81"/>
      <c r="DK78" s="205"/>
      <c r="DL78" s="205"/>
      <c r="DM78" s="205"/>
      <c r="DN78" s="205"/>
      <c r="DO78" s="205"/>
      <c r="DP78" s="177"/>
      <c r="DQ78" s="177"/>
      <c r="DR78" s="177"/>
      <c r="DS78" s="177"/>
      <c r="DT78" s="177"/>
      <c r="DU78" s="22"/>
      <c r="DV78" s="15"/>
    </row>
    <row r="79" spans="1:126" ht="21.75" customHeight="1" thickBot="1">
      <c r="A79" s="75">
        <v>5217</v>
      </c>
      <c r="B79" s="94"/>
      <c r="C79" s="12" t="s">
        <v>358</v>
      </c>
      <c r="D79" s="24" t="s">
        <v>43</v>
      </c>
      <c r="E79" s="24" t="s">
        <v>215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66"/>
      <c r="AG79" s="102"/>
      <c r="AH79" s="223"/>
      <c r="AI79" s="246">
        <f>AK79+AM79+AO79+AQ79</f>
        <v>2414.7</v>
      </c>
      <c r="AJ79" s="246">
        <f>AL79+AN79+AP79+AR79</f>
        <v>2409.7</v>
      </c>
      <c r="AK79" s="246"/>
      <c r="AL79" s="246"/>
      <c r="AM79" s="246"/>
      <c r="AN79" s="246"/>
      <c r="AO79" s="246"/>
      <c r="AP79" s="246"/>
      <c r="AQ79" s="246">
        <v>2414.7</v>
      </c>
      <c r="AR79" s="246">
        <v>2409.7</v>
      </c>
      <c r="AS79" s="202">
        <f>AW79</f>
        <v>2717.57</v>
      </c>
      <c r="AT79" s="202"/>
      <c r="AU79" s="202"/>
      <c r="AV79" s="202"/>
      <c r="AW79" s="202">
        <v>2717.57</v>
      </c>
      <c r="AX79" s="202">
        <f>BB79</f>
        <v>2717.6</v>
      </c>
      <c r="AY79" s="202"/>
      <c r="AZ79" s="202"/>
      <c r="BA79" s="202"/>
      <c r="BB79" s="202">
        <v>2717.6</v>
      </c>
      <c r="BC79" s="202">
        <f>BG79</f>
        <v>2717.6</v>
      </c>
      <c r="BD79" s="202"/>
      <c r="BE79" s="202"/>
      <c r="BF79" s="202"/>
      <c r="BG79" s="202">
        <v>2717.6</v>
      </c>
      <c r="BH79" s="202">
        <f>BL79</f>
        <v>2717.6</v>
      </c>
      <c r="BI79" s="202"/>
      <c r="BJ79" s="202"/>
      <c r="BK79" s="202"/>
      <c r="BL79" s="202">
        <v>2717.6</v>
      </c>
      <c r="BM79" s="118">
        <f>BO79+BQ79+BS79+BU79</f>
        <v>2414.66</v>
      </c>
      <c r="BN79" s="118">
        <f>BP79+BR79+BT79+BV79</f>
        <v>2409.66</v>
      </c>
      <c r="BO79" s="118"/>
      <c r="BP79" s="118"/>
      <c r="BQ79" s="118"/>
      <c r="BR79" s="118"/>
      <c r="BS79" s="118"/>
      <c r="BT79" s="118"/>
      <c r="BU79" s="246">
        <v>2414.66</v>
      </c>
      <c r="BV79" s="246">
        <v>2409.66</v>
      </c>
      <c r="BW79" s="206">
        <f>CA79</f>
        <v>2717.57</v>
      </c>
      <c r="BX79" s="206"/>
      <c r="BY79" s="206"/>
      <c r="BZ79" s="206"/>
      <c r="CA79" s="206">
        <v>2717.57</v>
      </c>
      <c r="CB79" s="202">
        <f>CF79</f>
        <v>2717.6</v>
      </c>
      <c r="CC79" s="202"/>
      <c r="CD79" s="202"/>
      <c r="CE79" s="202"/>
      <c r="CF79" s="202">
        <v>2717.6</v>
      </c>
      <c r="CG79" s="206">
        <f>CK79</f>
        <v>2717.6</v>
      </c>
      <c r="CH79" s="206"/>
      <c r="CI79" s="206"/>
      <c r="CJ79" s="206"/>
      <c r="CK79" s="206">
        <v>2717.6</v>
      </c>
      <c r="CL79" s="202">
        <f>CP79</f>
        <v>2717.6</v>
      </c>
      <c r="CM79" s="202"/>
      <c r="CN79" s="202"/>
      <c r="CO79" s="202"/>
      <c r="CP79" s="206">
        <v>2717.6</v>
      </c>
      <c r="CQ79" s="206">
        <f>CR79+CS79+CT79+CU79</f>
        <v>2409.7</v>
      </c>
      <c r="CR79" s="246"/>
      <c r="CS79" s="246"/>
      <c r="CT79" s="246"/>
      <c r="CU79" s="246">
        <v>2409.7</v>
      </c>
      <c r="CV79" s="202">
        <f>CZ79</f>
        <v>2717.57</v>
      </c>
      <c r="CW79" s="202"/>
      <c r="CX79" s="202"/>
      <c r="CY79" s="202"/>
      <c r="CZ79" s="202">
        <v>2717.57</v>
      </c>
      <c r="DA79" s="179">
        <f>DE79</f>
        <v>2717.6</v>
      </c>
      <c r="DB79" s="179"/>
      <c r="DC79" s="179"/>
      <c r="DD79" s="179"/>
      <c r="DE79" s="202">
        <v>2717.6</v>
      </c>
      <c r="DF79" s="132">
        <f>DG79+DH79+DI79+DJ79</f>
        <v>2409.66</v>
      </c>
      <c r="DG79" s="118"/>
      <c r="DH79" s="118"/>
      <c r="DI79" s="118"/>
      <c r="DJ79" s="246">
        <v>2409.66</v>
      </c>
      <c r="DK79" s="206">
        <f>DO79</f>
        <v>2717.57</v>
      </c>
      <c r="DL79" s="206"/>
      <c r="DM79" s="206"/>
      <c r="DN79" s="206"/>
      <c r="DO79" s="206">
        <v>2717.57</v>
      </c>
      <c r="DP79" s="179">
        <f>DT79</f>
        <v>2717.6</v>
      </c>
      <c r="DQ79" s="179"/>
      <c r="DR79" s="179"/>
      <c r="DS79" s="179"/>
      <c r="DT79" s="202">
        <v>2717.6</v>
      </c>
      <c r="DU79" s="25" t="s">
        <v>421</v>
      </c>
      <c r="DV79" s="15"/>
    </row>
    <row r="80" spans="1:126" ht="51.75" customHeight="1" thickBot="1">
      <c r="A80" s="61" t="s">
        <v>343</v>
      </c>
      <c r="B80" s="94" t="s">
        <v>342</v>
      </c>
      <c r="C80" s="20" t="s">
        <v>359</v>
      </c>
      <c r="D80" s="21" t="s">
        <v>360</v>
      </c>
      <c r="E80" s="21" t="s">
        <v>361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66" t="s">
        <v>59</v>
      </c>
      <c r="AG80" s="216" t="s">
        <v>87</v>
      </c>
      <c r="AH80" s="224" t="s">
        <v>396</v>
      </c>
      <c r="AI80" s="250">
        <f>AQ80</f>
        <v>1633.41</v>
      </c>
      <c r="AJ80" s="250">
        <f>AR80</f>
        <v>1633.41</v>
      </c>
      <c r="AK80" s="245"/>
      <c r="AL80" s="245"/>
      <c r="AM80" s="245"/>
      <c r="AN80" s="245"/>
      <c r="AO80" s="245"/>
      <c r="AP80" s="245"/>
      <c r="AQ80" s="245">
        <v>1633.41</v>
      </c>
      <c r="AR80" s="245">
        <v>1633.41</v>
      </c>
      <c r="AS80" s="200">
        <f>AT80+AU80+AV80+AW80</f>
        <v>1960</v>
      </c>
      <c r="AT80" s="200"/>
      <c r="AU80" s="200"/>
      <c r="AV80" s="200"/>
      <c r="AW80" s="200">
        <v>1960</v>
      </c>
      <c r="AX80" s="200">
        <f>BB80</f>
        <v>0</v>
      </c>
      <c r="AY80" s="200"/>
      <c r="AZ80" s="200"/>
      <c r="BA80" s="200"/>
      <c r="BB80" s="200">
        <v>0</v>
      </c>
      <c r="BC80" s="200">
        <f>BG80</f>
        <v>1960</v>
      </c>
      <c r="BD80" s="200"/>
      <c r="BE80" s="200"/>
      <c r="BF80" s="200"/>
      <c r="BG80" s="200">
        <v>1960</v>
      </c>
      <c r="BH80" s="200">
        <f>BL80</f>
        <v>1960</v>
      </c>
      <c r="BI80" s="200"/>
      <c r="BJ80" s="200"/>
      <c r="BK80" s="200"/>
      <c r="BL80" s="200">
        <v>1960</v>
      </c>
      <c r="BM80" s="190">
        <f>BU80</f>
        <v>1633.41</v>
      </c>
      <c r="BN80" s="190">
        <f>BV80</f>
        <v>1633.41</v>
      </c>
      <c r="BO80" s="83"/>
      <c r="BP80" s="83"/>
      <c r="BQ80" s="83"/>
      <c r="BR80" s="83"/>
      <c r="BS80" s="83"/>
      <c r="BT80" s="83"/>
      <c r="BU80" s="83">
        <v>1633.41</v>
      </c>
      <c r="BV80" s="83">
        <v>1633.41</v>
      </c>
      <c r="BW80" s="122">
        <f>CA80</f>
        <v>1960</v>
      </c>
      <c r="BX80" s="122"/>
      <c r="BY80" s="122"/>
      <c r="BZ80" s="122"/>
      <c r="CA80" s="122">
        <v>1960</v>
      </c>
      <c r="CB80" s="200">
        <v>0</v>
      </c>
      <c r="CC80" s="200"/>
      <c r="CD80" s="200"/>
      <c r="CE80" s="200"/>
      <c r="CF80" s="200">
        <v>0</v>
      </c>
      <c r="CG80" s="122">
        <f>CK80</f>
        <v>1960</v>
      </c>
      <c r="CH80" s="122"/>
      <c r="CI80" s="122"/>
      <c r="CJ80" s="122"/>
      <c r="CK80" s="122">
        <v>1960</v>
      </c>
      <c r="CL80" s="200">
        <f>CP80</f>
        <v>1960</v>
      </c>
      <c r="CM80" s="200"/>
      <c r="CN80" s="200"/>
      <c r="CO80" s="200"/>
      <c r="CP80" s="122">
        <v>1960</v>
      </c>
      <c r="CQ80" s="122">
        <f>CU80</f>
        <v>1633.41</v>
      </c>
      <c r="CR80" s="245"/>
      <c r="CS80" s="245"/>
      <c r="CT80" s="245"/>
      <c r="CU80" s="245">
        <v>1633.41</v>
      </c>
      <c r="CV80" s="200">
        <f>CZ80</f>
        <v>1960</v>
      </c>
      <c r="CW80" s="200"/>
      <c r="CX80" s="200"/>
      <c r="CY80" s="200"/>
      <c r="CZ80" s="200">
        <v>1960</v>
      </c>
      <c r="DA80" s="178">
        <f>DE80</f>
        <v>1960</v>
      </c>
      <c r="DB80" s="178"/>
      <c r="DC80" s="178"/>
      <c r="DD80" s="178"/>
      <c r="DE80" s="200">
        <v>1960</v>
      </c>
      <c r="DF80" s="84">
        <f>DJ80</f>
        <v>1633.41</v>
      </c>
      <c r="DG80" s="83"/>
      <c r="DH80" s="83"/>
      <c r="DI80" s="83"/>
      <c r="DJ80" s="83">
        <v>1633.41</v>
      </c>
      <c r="DK80" s="122">
        <f>DO80</f>
        <v>1960</v>
      </c>
      <c r="DL80" s="122"/>
      <c r="DM80" s="122"/>
      <c r="DN80" s="122"/>
      <c r="DO80" s="122">
        <v>1960</v>
      </c>
      <c r="DP80" s="178">
        <f>DS80</f>
        <v>0</v>
      </c>
      <c r="DQ80" s="178"/>
      <c r="DR80" s="178"/>
      <c r="DS80" s="200"/>
      <c r="DT80" s="200">
        <v>1960</v>
      </c>
      <c r="DU80" s="25" t="s">
        <v>421</v>
      </c>
      <c r="DV80" s="15"/>
    </row>
    <row r="81" spans="1:126" s="233" customFormat="1" ht="118.5">
      <c r="A81" s="104" t="s">
        <v>48</v>
      </c>
      <c r="B81" s="191" t="s">
        <v>49</v>
      </c>
      <c r="C81" s="193"/>
      <c r="D81" s="194"/>
      <c r="E81" s="194"/>
      <c r="F81" s="195" t="s">
        <v>199</v>
      </c>
      <c r="G81" s="106" t="s">
        <v>199</v>
      </c>
      <c r="H81" s="106" t="s">
        <v>199</v>
      </c>
      <c r="I81" s="106" t="s">
        <v>199</v>
      </c>
      <c r="J81" s="106" t="s">
        <v>199</v>
      </c>
      <c r="K81" s="106" t="s">
        <v>199</v>
      </c>
      <c r="L81" s="106" t="s">
        <v>199</v>
      </c>
      <c r="M81" s="106" t="s">
        <v>199</v>
      </c>
      <c r="N81" s="106" t="s">
        <v>199</v>
      </c>
      <c r="O81" s="106" t="s">
        <v>199</v>
      </c>
      <c r="P81" s="106" t="s">
        <v>199</v>
      </c>
      <c r="Q81" s="106" t="s">
        <v>199</v>
      </c>
      <c r="R81" s="106" t="s">
        <v>199</v>
      </c>
      <c r="S81" s="106" t="s">
        <v>199</v>
      </c>
      <c r="T81" s="106" t="s">
        <v>199</v>
      </c>
      <c r="U81" s="106" t="s">
        <v>199</v>
      </c>
      <c r="V81" s="106" t="s">
        <v>199</v>
      </c>
      <c r="W81" s="106" t="s">
        <v>199</v>
      </c>
      <c r="X81" s="106" t="s">
        <v>199</v>
      </c>
      <c r="Y81" s="106" t="s">
        <v>199</v>
      </c>
      <c r="Z81" s="106" t="s">
        <v>199</v>
      </c>
      <c r="AA81" s="106" t="s">
        <v>199</v>
      </c>
      <c r="AB81" s="106" t="s">
        <v>199</v>
      </c>
      <c r="AC81" s="106" t="s">
        <v>199</v>
      </c>
      <c r="AD81" s="106" t="s">
        <v>199</v>
      </c>
      <c r="AE81" s="106" t="s">
        <v>199</v>
      </c>
      <c r="AF81" s="107" t="s">
        <v>199</v>
      </c>
      <c r="AG81" s="108" t="s">
        <v>199</v>
      </c>
      <c r="AH81" s="227" t="s">
        <v>199</v>
      </c>
      <c r="AI81" s="116">
        <f>AI82+AI84</f>
        <v>0</v>
      </c>
      <c r="AJ81" s="116">
        <f aca="true" t="shared" si="12" ref="AJ81:CU81">AJ82+AJ84</f>
        <v>0</v>
      </c>
      <c r="AK81" s="116">
        <f t="shared" si="12"/>
        <v>0</v>
      </c>
      <c r="AL81" s="116">
        <f t="shared" si="12"/>
        <v>0</v>
      </c>
      <c r="AM81" s="116">
        <f t="shared" si="12"/>
        <v>0</v>
      </c>
      <c r="AN81" s="116">
        <f t="shared" si="12"/>
        <v>0</v>
      </c>
      <c r="AO81" s="116">
        <f t="shared" si="12"/>
        <v>0</v>
      </c>
      <c r="AP81" s="116">
        <f t="shared" si="12"/>
        <v>0</v>
      </c>
      <c r="AQ81" s="116">
        <f>AQ82+AQ84</f>
        <v>0</v>
      </c>
      <c r="AR81" s="116">
        <f t="shared" si="12"/>
        <v>0</v>
      </c>
      <c r="AS81" s="116">
        <f t="shared" si="12"/>
        <v>0</v>
      </c>
      <c r="AT81" s="116">
        <f t="shared" si="12"/>
        <v>0</v>
      </c>
      <c r="AU81" s="116">
        <f t="shared" si="12"/>
        <v>0</v>
      </c>
      <c r="AV81" s="116">
        <f t="shared" si="12"/>
        <v>0</v>
      </c>
      <c r="AW81" s="116">
        <f t="shared" si="12"/>
        <v>0</v>
      </c>
      <c r="AX81" s="116">
        <f t="shared" si="12"/>
        <v>1960</v>
      </c>
      <c r="AY81" s="116">
        <f t="shared" si="12"/>
        <v>0</v>
      </c>
      <c r="AZ81" s="116">
        <f t="shared" si="12"/>
        <v>0</v>
      </c>
      <c r="BA81" s="116">
        <f t="shared" si="12"/>
        <v>0</v>
      </c>
      <c r="BB81" s="116">
        <f t="shared" si="12"/>
        <v>1960</v>
      </c>
      <c r="BC81" s="116">
        <f t="shared" si="12"/>
        <v>0</v>
      </c>
      <c r="BD81" s="116">
        <f t="shared" si="12"/>
        <v>0</v>
      </c>
      <c r="BE81" s="116">
        <f t="shared" si="12"/>
        <v>0</v>
      </c>
      <c r="BF81" s="116">
        <f t="shared" si="12"/>
        <v>0</v>
      </c>
      <c r="BG81" s="116">
        <f t="shared" si="12"/>
        <v>0</v>
      </c>
      <c r="BH81" s="116">
        <f t="shared" si="12"/>
        <v>0</v>
      </c>
      <c r="BI81" s="116">
        <f t="shared" si="12"/>
        <v>0</v>
      </c>
      <c r="BJ81" s="116">
        <f t="shared" si="12"/>
        <v>0</v>
      </c>
      <c r="BK81" s="116">
        <f t="shared" si="12"/>
        <v>0</v>
      </c>
      <c r="BL81" s="116">
        <f t="shared" si="12"/>
        <v>0</v>
      </c>
      <c r="BM81" s="109">
        <f t="shared" si="12"/>
        <v>0</v>
      </c>
      <c r="BN81" s="109">
        <f t="shared" si="12"/>
        <v>0</v>
      </c>
      <c r="BO81" s="109">
        <f t="shared" si="12"/>
        <v>0</v>
      </c>
      <c r="BP81" s="109">
        <f t="shared" si="12"/>
        <v>0</v>
      </c>
      <c r="BQ81" s="109">
        <f t="shared" si="12"/>
        <v>0</v>
      </c>
      <c r="BR81" s="109">
        <f t="shared" si="12"/>
        <v>0</v>
      </c>
      <c r="BS81" s="109">
        <f t="shared" si="12"/>
        <v>0</v>
      </c>
      <c r="BT81" s="109">
        <f t="shared" si="12"/>
        <v>0</v>
      </c>
      <c r="BU81" s="109">
        <f t="shared" si="12"/>
        <v>0</v>
      </c>
      <c r="BV81" s="109">
        <f t="shared" si="12"/>
        <v>0</v>
      </c>
      <c r="BW81" s="116">
        <f t="shared" si="12"/>
        <v>0</v>
      </c>
      <c r="BX81" s="116">
        <f t="shared" si="12"/>
        <v>0</v>
      </c>
      <c r="BY81" s="116">
        <f t="shared" si="12"/>
        <v>0</v>
      </c>
      <c r="BZ81" s="116">
        <f t="shared" si="12"/>
        <v>0</v>
      </c>
      <c r="CA81" s="116">
        <f t="shared" si="12"/>
        <v>0</v>
      </c>
      <c r="CB81" s="116">
        <f t="shared" si="12"/>
        <v>1960</v>
      </c>
      <c r="CC81" s="116">
        <f t="shared" si="12"/>
        <v>0</v>
      </c>
      <c r="CD81" s="116">
        <f t="shared" si="12"/>
        <v>0</v>
      </c>
      <c r="CE81" s="116">
        <f t="shared" si="12"/>
        <v>0</v>
      </c>
      <c r="CF81" s="116">
        <f t="shared" si="12"/>
        <v>1960</v>
      </c>
      <c r="CG81" s="116">
        <f t="shared" si="12"/>
        <v>0</v>
      </c>
      <c r="CH81" s="116">
        <f t="shared" si="12"/>
        <v>0</v>
      </c>
      <c r="CI81" s="116">
        <f t="shared" si="12"/>
        <v>0</v>
      </c>
      <c r="CJ81" s="116">
        <f t="shared" si="12"/>
        <v>0</v>
      </c>
      <c r="CK81" s="116">
        <f t="shared" si="12"/>
        <v>0</v>
      </c>
      <c r="CL81" s="116">
        <f t="shared" si="12"/>
        <v>0</v>
      </c>
      <c r="CM81" s="116">
        <f t="shared" si="12"/>
        <v>0</v>
      </c>
      <c r="CN81" s="116">
        <f t="shared" si="12"/>
        <v>0</v>
      </c>
      <c r="CO81" s="116">
        <f t="shared" si="12"/>
        <v>0</v>
      </c>
      <c r="CP81" s="116">
        <f t="shared" si="12"/>
        <v>0</v>
      </c>
      <c r="CQ81" s="116">
        <f t="shared" si="12"/>
        <v>0</v>
      </c>
      <c r="CR81" s="116">
        <f t="shared" si="12"/>
        <v>0</v>
      </c>
      <c r="CS81" s="116">
        <f t="shared" si="12"/>
        <v>0</v>
      </c>
      <c r="CT81" s="116">
        <f t="shared" si="12"/>
        <v>0</v>
      </c>
      <c r="CU81" s="116">
        <f t="shared" si="12"/>
        <v>0</v>
      </c>
      <c r="CV81" s="116">
        <f>CV82+CV84</f>
        <v>0</v>
      </c>
      <c r="CW81" s="116">
        <f>CW82+CW84</f>
        <v>0</v>
      </c>
      <c r="CX81" s="116">
        <f>CX82+CX84</f>
        <v>0</v>
      </c>
      <c r="CY81" s="116">
        <f>CY82+CY84</f>
        <v>0</v>
      </c>
      <c r="CZ81" s="116">
        <f>CZ82+CZ84</f>
        <v>0</v>
      </c>
      <c r="DA81" s="109">
        <f aca="true" t="shared" si="13" ref="DA81:DT81">DA82+DA84</f>
        <v>0</v>
      </c>
      <c r="DB81" s="116">
        <f t="shared" si="13"/>
        <v>0</v>
      </c>
      <c r="DC81" s="116">
        <f t="shared" si="13"/>
        <v>0</v>
      </c>
      <c r="DD81" s="116">
        <f t="shared" si="13"/>
        <v>0</v>
      </c>
      <c r="DE81" s="116">
        <f t="shared" si="13"/>
        <v>0</v>
      </c>
      <c r="DF81" s="116">
        <f t="shared" si="13"/>
        <v>0</v>
      </c>
      <c r="DG81" s="116">
        <f t="shared" si="13"/>
        <v>0</v>
      </c>
      <c r="DH81" s="116">
        <f t="shared" si="13"/>
        <v>0</v>
      </c>
      <c r="DI81" s="116">
        <f t="shared" si="13"/>
        <v>0</v>
      </c>
      <c r="DJ81" s="116">
        <f t="shared" si="13"/>
        <v>0</v>
      </c>
      <c r="DK81" s="109">
        <f t="shared" si="13"/>
        <v>0</v>
      </c>
      <c r="DL81" s="109">
        <f t="shared" si="13"/>
        <v>0</v>
      </c>
      <c r="DM81" s="109">
        <f t="shared" si="13"/>
        <v>0</v>
      </c>
      <c r="DN81" s="109">
        <f t="shared" si="13"/>
        <v>0</v>
      </c>
      <c r="DO81" s="109">
        <f t="shared" si="13"/>
        <v>0</v>
      </c>
      <c r="DP81" s="116">
        <f t="shared" si="13"/>
        <v>0</v>
      </c>
      <c r="DQ81" s="116">
        <f t="shared" si="13"/>
        <v>0</v>
      </c>
      <c r="DR81" s="116">
        <f t="shared" si="13"/>
        <v>0</v>
      </c>
      <c r="DS81" s="116">
        <f t="shared" si="13"/>
        <v>0</v>
      </c>
      <c r="DT81" s="116">
        <f t="shared" si="13"/>
        <v>0</v>
      </c>
      <c r="DU81" s="110" t="s">
        <v>201</v>
      </c>
      <c r="DV81" s="232"/>
    </row>
    <row r="82" spans="1:126" ht="118.5">
      <c r="A82" s="142" t="s">
        <v>50</v>
      </c>
      <c r="B82" s="143" t="s">
        <v>51</v>
      </c>
      <c r="C82" s="192" t="s">
        <v>199</v>
      </c>
      <c r="D82" s="192" t="s">
        <v>199</v>
      </c>
      <c r="E82" s="192" t="s">
        <v>199</v>
      </c>
      <c r="F82" s="144" t="s">
        <v>199</v>
      </c>
      <c r="G82" s="144" t="s">
        <v>199</v>
      </c>
      <c r="H82" s="144" t="s">
        <v>199</v>
      </c>
      <c r="I82" s="144" t="s">
        <v>199</v>
      </c>
      <c r="J82" s="144" t="s">
        <v>199</v>
      </c>
      <c r="K82" s="144" t="s">
        <v>199</v>
      </c>
      <c r="L82" s="144" t="s">
        <v>199</v>
      </c>
      <c r="M82" s="144" t="s">
        <v>199</v>
      </c>
      <c r="N82" s="144" t="s">
        <v>199</v>
      </c>
      <c r="O82" s="144" t="s">
        <v>199</v>
      </c>
      <c r="P82" s="144" t="s">
        <v>199</v>
      </c>
      <c r="Q82" s="144" t="s">
        <v>199</v>
      </c>
      <c r="R82" s="144" t="s">
        <v>199</v>
      </c>
      <c r="S82" s="144" t="s">
        <v>199</v>
      </c>
      <c r="T82" s="144" t="s">
        <v>199</v>
      </c>
      <c r="U82" s="144" t="s">
        <v>199</v>
      </c>
      <c r="V82" s="144" t="s">
        <v>199</v>
      </c>
      <c r="W82" s="144" t="s">
        <v>199</v>
      </c>
      <c r="X82" s="144" t="s">
        <v>199</v>
      </c>
      <c r="Y82" s="144" t="s">
        <v>199</v>
      </c>
      <c r="Z82" s="144" t="s">
        <v>199</v>
      </c>
      <c r="AA82" s="144" t="s">
        <v>199</v>
      </c>
      <c r="AB82" s="144" t="s">
        <v>199</v>
      </c>
      <c r="AC82" s="144" t="s">
        <v>199</v>
      </c>
      <c r="AD82" s="144" t="s">
        <v>199</v>
      </c>
      <c r="AE82" s="144" t="s">
        <v>199</v>
      </c>
      <c r="AF82" s="145" t="s">
        <v>199</v>
      </c>
      <c r="AG82" s="146" t="s">
        <v>199</v>
      </c>
      <c r="AH82" s="228" t="s">
        <v>199</v>
      </c>
      <c r="AI82" s="147">
        <f>AI83</f>
        <v>0</v>
      </c>
      <c r="AJ82" s="147">
        <f aca="true" t="shared" si="14" ref="AJ82:CV82">AJ83</f>
        <v>0</v>
      </c>
      <c r="AK82" s="147">
        <f t="shared" si="14"/>
        <v>0</v>
      </c>
      <c r="AL82" s="147">
        <f t="shared" si="14"/>
        <v>0</v>
      </c>
      <c r="AM82" s="147">
        <f t="shared" si="14"/>
        <v>0</v>
      </c>
      <c r="AN82" s="147">
        <f t="shared" si="14"/>
        <v>0</v>
      </c>
      <c r="AO82" s="147">
        <f t="shared" si="14"/>
        <v>0</v>
      </c>
      <c r="AP82" s="147">
        <f t="shared" si="14"/>
        <v>0</v>
      </c>
      <c r="AQ82" s="147">
        <f t="shared" si="14"/>
        <v>0</v>
      </c>
      <c r="AR82" s="147">
        <f t="shared" si="14"/>
        <v>0</v>
      </c>
      <c r="AS82" s="176">
        <f t="shared" si="14"/>
        <v>0</v>
      </c>
      <c r="AT82" s="176">
        <f t="shared" si="14"/>
        <v>0</v>
      </c>
      <c r="AU82" s="176">
        <f t="shared" si="14"/>
        <v>0</v>
      </c>
      <c r="AV82" s="176">
        <f t="shared" si="14"/>
        <v>0</v>
      </c>
      <c r="AW82" s="176">
        <f t="shared" si="14"/>
        <v>0</v>
      </c>
      <c r="AX82" s="176">
        <f t="shared" si="14"/>
        <v>0</v>
      </c>
      <c r="AY82" s="176">
        <f t="shared" si="14"/>
        <v>0</v>
      </c>
      <c r="AZ82" s="176">
        <f t="shared" si="14"/>
        <v>0</v>
      </c>
      <c r="BA82" s="176">
        <f t="shared" si="14"/>
        <v>0</v>
      </c>
      <c r="BB82" s="176">
        <f t="shared" si="14"/>
        <v>0</v>
      </c>
      <c r="BC82" s="176">
        <f t="shared" si="14"/>
        <v>0</v>
      </c>
      <c r="BD82" s="176">
        <f t="shared" si="14"/>
        <v>0</v>
      </c>
      <c r="BE82" s="176">
        <f t="shared" si="14"/>
        <v>0</v>
      </c>
      <c r="BF82" s="176">
        <f t="shared" si="14"/>
        <v>0</v>
      </c>
      <c r="BG82" s="176">
        <f t="shared" si="14"/>
        <v>0</v>
      </c>
      <c r="BH82" s="176">
        <f t="shared" si="14"/>
        <v>0</v>
      </c>
      <c r="BI82" s="176">
        <f t="shared" si="14"/>
        <v>0</v>
      </c>
      <c r="BJ82" s="176">
        <f t="shared" si="14"/>
        <v>0</v>
      </c>
      <c r="BK82" s="176">
        <f t="shared" si="14"/>
        <v>0</v>
      </c>
      <c r="BL82" s="176">
        <f t="shared" si="14"/>
        <v>0</v>
      </c>
      <c r="BM82" s="147">
        <f t="shared" si="14"/>
        <v>0</v>
      </c>
      <c r="BN82" s="147">
        <f t="shared" si="14"/>
        <v>0</v>
      </c>
      <c r="BO82" s="147">
        <f t="shared" si="14"/>
        <v>0</v>
      </c>
      <c r="BP82" s="147">
        <f t="shared" si="14"/>
        <v>0</v>
      </c>
      <c r="BQ82" s="147">
        <f t="shared" si="14"/>
        <v>0</v>
      </c>
      <c r="BR82" s="147">
        <f t="shared" si="14"/>
        <v>0</v>
      </c>
      <c r="BS82" s="147">
        <f t="shared" si="14"/>
        <v>0</v>
      </c>
      <c r="BT82" s="147">
        <f t="shared" si="14"/>
        <v>0</v>
      </c>
      <c r="BU82" s="147">
        <f t="shared" si="14"/>
        <v>0</v>
      </c>
      <c r="BV82" s="147">
        <f t="shared" si="14"/>
        <v>0</v>
      </c>
      <c r="BW82" s="147">
        <f t="shared" si="14"/>
        <v>0</v>
      </c>
      <c r="BX82" s="147">
        <f t="shared" si="14"/>
        <v>0</v>
      </c>
      <c r="BY82" s="147">
        <f t="shared" si="14"/>
        <v>0</v>
      </c>
      <c r="BZ82" s="147">
        <f t="shared" si="14"/>
        <v>0</v>
      </c>
      <c r="CA82" s="147">
        <f t="shared" si="14"/>
        <v>0</v>
      </c>
      <c r="CB82" s="147">
        <f t="shared" si="14"/>
        <v>0</v>
      </c>
      <c r="CC82" s="147">
        <f t="shared" si="14"/>
        <v>0</v>
      </c>
      <c r="CD82" s="147">
        <f t="shared" si="14"/>
        <v>0</v>
      </c>
      <c r="CE82" s="147">
        <f t="shared" si="14"/>
        <v>0</v>
      </c>
      <c r="CF82" s="147">
        <f t="shared" si="14"/>
        <v>0</v>
      </c>
      <c r="CG82" s="147">
        <f t="shared" si="14"/>
        <v>0</v>
      </c>
      <c r="CH82" s="147">
        <f t="shared" si="14"/>
        <v>0</v>
      </c>
      <c r="CI82" s="147">
        <f t="shared" si="14"/>
        <v>0</v>
      </c>
      <c r="CJ82" s="147">
        <f t="shared" si="14"/>
        <v>0</v>
      </c>
      <c r="CK82" s="147">
        <f t="shared" si="14"/>
        <v>0</v>
      </c>
      <c r="CL82" s="176">
        <f t="shared" si="14"/>
        <v>0</v>
      </c>
      <c r="CM82" s="176">
        <f t="shared" si="14"/>
        <v>0</v>
      </c>
      <c r="CN82" s="176">
        <f t="shared" si="14"/>
        <v>0</v>
      </c>
      <c r="CO82" s="176">
        <f t="shared" si="14"/>
        <v>0</v>
      </c>
      <c r="CP82" s="176">
        <f t="shared" si="14"/>
        <v>0</v>
      </c>
      <c r="CQ82" s="147">
        <f t="shared" si="14"/>
        <v>0</v>
      </c>
      <c r="CR82" s="147">
        <f t="shared" si="14"/>
        <v>0</v>
      </c>
      <c r="CS82" s="147">
        <f t="shared" si="14"/>
        <v>0</v>
      </c>
      <c r="CT82" s="147">
        <f t="shared" si="14"/>
        <v>0</v>
      </c>
      <c r="CU82" s="147">
        <f t="shared" si="14"/>
        <v>0</v>
      </c>
      <c r="CV82" s="176">
        <f t="shared" si="14"/>
        <v>0</v>
      </c>
      <c r="CW82" s="176">
        <f>CW83</f>
        <v>0</v>
      </c>
      <c r="CX82" s="176">
        <f>CX83</f>
        <v>0</v>
      </c>
      <c r="CY82" s="176">
        <f>CY83</f>
        <v>0</v>
      </c>
      <c r="CZ82" s="176">
        <f>CZ83</f>
        <v>0</v>
      </c>
      <c r="DA82" s="176">
        <f aca="true" t="shared" si="15" ref="DA82:DT82">DA83</f>
        <v>0</v>
      </c>
      <c r="DB82" s="176">
        <f t="shared" si="15"/>
        <v>0</v>
      </c>
      <c r="DC82" s="176">
        <f t="shared" si="15"/>
        <v>0</v>
      </c>
      <c r="DD82" s="176">
        <f t="shared" si="15"/>
        <v>0</v>
      </c>
      <c r="DE82" s="176">
        <f t="shared" si="15"/>
        <v>0</v>
      </c>
      <c r="DF82" s="147">
        <f t="shared" si="15"/>
        <v>0</v>
      </c>
      <c r="DG82" s="147">
        <f t="shared" si="15"/>
        <v>0</v>
      </c>
      <c r="DH82" s="147">
        <f t="shared" si="15"/>
        <v>0</v>
      </c>
      <c r="DI82" s="147">
        <f t="shared" si="15"/>
        <v>0</v>
      </c>
      <c r="DJ82" s="147">
        <f t="shared" si="15"/>
        <v>0</v>
      </c>
      <c r="DK82" s="197">
        <f t="shared" si="15"/>
        <v>0</v>
      </c>
      <c r="DL82" s="197">
        <f t="shared" si="15"/>
        <v>0</v>
      </c>
      <c r="DM82" s="197">
        <f t="shared" si="15"/>
        <v>0</v>
      </c>
      <c r="DN82" s="197">
        <f t="shared" si="15"/>
        <v>0</v>
      </c>
      <c r="DO82" s="197">
        <f t="shared" si="15"/>
        <v>0</v>
      </c>
      <c r="DP82" s="176">
        <f t="shared" si="15"/>
        <v>0</v>
      </c>
      <c r="DQ82" s="176">
        <f t="shared" si="15"/>
        <v>0</v>
      </c>
      <c r="DR82" s="176">
        <f t="shared" si="15"/>
        <v>0</v>
      </c>
      <c r="DS82" s="176">
        <f t="shared" si="15"/>
        <v>0</v>
      </c>
      <c r="DT82" s="176">
        <f t="shared" si="15"/>
        <v>0</v>
      </c>
      <c r="DU82" s="18" t="s">
        <v>201</v>
      </c>
      <c r="DV82" s="15"/>
    </row>
    <row r="83" spans="1:126" ht="105.75" customHeight="1">
      <c r="A83" s="61" t="s">
        <v>330</v>
      </c>
      <c r="B83" s="93" t="s">
        <v>52</v>
      </c>
      <c r="C83" s="20" t="s">
        <v>213</v>
      </c>
      <c r="D83" s="21" t="s">
        <v>53</v>
      </c>
      <c r="E83" s="21" t="s">
        <v>215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57" t="s">
        <v>130</v>
      </c>
      <c r="AD83" s="58" t="s">
        <v>95</v>
      </c>
      <c r="AE83" s="59" t="s">
        <v>131</v>
      </c>
      <c r="AF83" s="65" t="s">
        <v>54</v>
      </c>
      <c r="AG83" s="101" t="s">
        <v>265</v>
      </c>
      <c r="AH83" s="222" t="s">
        <v>261</v>
      </c>
      <c r="AI83" s="246">
        <f>AK83+AM83+AO83+AQ83</f>
        <v>0</v>
      </c>
      <c r="AJ83" s="246">
        <f>AL83+AN83+AP83+AR83</f>
        <v>0</v>
      </c>
      <c r="AK83" s="244"/>
      <c r="AL83" s="244"/>
      <c r="AM83" s="244"/>
      <c r="AN83" s="244"/>
      <c r="AO83" s="244"/>
      <c r="AP83" s="244"/>
      <c r="AQ83" s="244">
        <v>0</v>
      </c>
      <c r="AR83" s="244">
        <v>0</v>
      </c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118">
        <v>0</v>
      </c>
      <c r="BN83" s="118">
        <v>0</v>
      </c>
      <c r="BO83" s="81"/>
      <c r="BP83" s="81"/>
      <c r="BQ83" s="81"/>
      <c r="BR83" s="81"/>
      <c r="BS83" s="81"/>
      <c r="BT83" s="81"/>
      <c r="BU83" s="81">
        <v>0</v>
      </c>
      <c r="BV83" s="81">
        <v>0</v>
      </c>
      <c r="BW83" s="205"/>
      <c r="BX83" s="205"/>
      <c r="BY83" s="205"/>
      <c r="BZ83" s="205"/>
      <c r="CA83" s="205"/>
      <c r="CB83" s="201"/>
      <c r="CC83" s="201"/>
      <c r="CD83" s="201"/>
      <c r="CE83" s="201"/>
      <c r="CF83" s="201"/>
      <c r="CG83" s="205"/>
      <c r="CH83" s="205"/>
      <c r="CI83" s="205"/>
      <c r="CJ83" s="205"/>
      <c r="CK83" s="205"/>
      <c r="CL83" s="201"/>
      <c r="CM83" s="201"/>
      <c r="CN83" s="201"/>
      <c r="CO83" s="201"/>
      <c r="CP83" s="201"/>
      <c r="CQ83" s="122">
        <f>CR83+CS83+CT83+CU83</f>
        <v>0</v>
      </c>
      <c r="CR83" s="244"/>
      <c r="CS83" s="244"/>
      <c r="CT83" s="244"/>
      <c r="CU83" s="244">
        <v>0</v>
      </c>
      <c r="CV83" s="201"/>
      <c r="CW83" s="201"/>
      <c r="CX83" s="201"/>
      <c r="CY83" s="201"/>
      <c r="CZ83" s="201"/>
      <c r="DA83" s="177"/>
      <c r="DB83" s="177"/>
      <c r="DC83" s="177"/>
      <c r="DD83" s="177"/>
      <c r="DE83" s="177"/>
      <c r="DF83" s="84">
        <f>DG83+DH83+DI83+DJ83</f>
        <v>0</v>
      </c>
      <c r="DG83" s="81"/>
      <c r="DH83" s="81"/>
      <c r="DI83" s="81"/>
      <c r="DJ83" s="81">
        <v>0</v>
      </c>
      <c r="DK83" s="205"/>
      <c r="DL83" s="205"/>
      <c r="DM83" s="205"/>
      <c r="DN83" s="205"/>
      <c r="DO83" s="205"/>
      <c r="DP83" s="177"/>
      <c r="DQ83" s="177"/>
      <c r="DR83" s="177"/>
      <c r="DS83" s="177"/>
      <c r="DT83" s="177"/>
      <c r="DU83" s="22" t="s">
        <v>266</v>
      </c>
      <c r="DV83" s="15"/>
    </row>
    <row r="84" spans="1:126" ht="92.25">
      <c r="A84" s="142" t="s">
        <v>55</v>
      </c>
      <c r="B84" s="143" t="s">
        <v>56</v>
      </c>
      <c r="C84" s="144" t="s">
        <v>199</v>
      </c>
      <c r="D84" s="144" t="s">
        <v>199</v>
      </c>
      <c r="E84" s="144" t="s">
        <v>199</v>
      </c>
      <c r="F84" s="144" t="s">
        <v>199</v>
      </c>
      <c r="G84" s="144" t="s">
        <v>199</v>
      </c>
      <c r="H84" s="144" t="s">
        <v>199</v>
      </c>
      <c r="I84" s="144" t="s">
        <v>199</v>
      </c>
      <c r="J84" s="144" t="s">
        <v>199</v>
      </c>
      <c r="K84" s="144" t="s">
        <v>199</v>
      </c>
      <c r="L84" s="144" t="s">
        <v>199</v>
      </c>
      <c r="M84" s="144" t="s">
        <v>199</v>
      </c>
      <c r="N84" s="144" t="s">
        <v>199</v>
      </c>
      <c r="O84" s="144" t="s">
        <v>199</v>
      </c>
      <c r="P84" s="144" t="s">
        <v>199</v>
      </c>
      <c r="Q84" s="144" t="s">
        <v>199</v>
      </c>
      <c r="R84" s="144" t="s">
        <v>199</v>
      </c>
      <c r="S84" s="144" t="s">
        <v>199</v>
      </c>
      <c r="T84" s="144" t="s">
        <v>199</v>
      </c>
      <c r="U84" s="144" t="s">
        <v>199</v>
      </c>
      <c r="V84" s="144" t="s">
        <v>199</v>
      </c>
      <c r="W84" s="144" t="s">
        <v>199</v>
      </c>
      <c r="X84" s="144" t="s">
        <v>199</v>
      </c>
      <c r="Y84" s="144" t="s">
        <v>199</v>
      </c>
      <c r="Z84" s="144" t="s">
        <v>199</v>
      </c>
      <c r="AA84" s="144" t="s">
        <v>199</v>
      </c>
      <c r="AB84" s="144" t="s">
        <v>199</v>
      </c>
      <c r="AC84" s="144" t="s">
        <v>199</v>
      </c>
      <c r="AD84" s="144" t="s">
        <v>199</v>
      </c>
      <c r="AE84" s="144" t="s">
        <v>199</v>
      </c>
      <c r="AF84" s="145" t="s">
        <v>199</v>
      </c>
      <c r="AG84" s="146" t="s">
        <v>199</v>
      </c>
      <c r="AH84" s="228" t="s">
        <v>199</v>
      </c>
      <c r="AI84" s="147">
        <f>AI86</f>
        <v>0</v>
      </c>
      <c r="AJ84" s="147">
        <f aca="true" t="shared" si="16" ref="AJ84:CU84">AJ86</f>
        <v>0</v>
      </c>
      <c r="AK84" s="147">
        <f t="shared" si="16"/>
        <v>0</v>
      </c>
      <c r="AL84" s="147">
        <f t="shared" si="16"/>
        <v>0</v>
      </c>
      <c r="AM84" s="147">
        <f t="shared" si="16"/>
        <v>0</v>
      </c>
      <c r="AN84" s="147">
        <f t="shared" si="16"/>
        <v>0</v>
      </c>
      <c r="AO84" s="147">
        <f t="shared" si="16"/>
        <v>0</v>
      </c>
      <c r="AP84" s="147">
        <f t="shared" si="16"/>
        <v>0</v>
      </c>
      <c r="AQ84" s="147">
        <f t="shared" si="16"/>
        <v>0</v>
      </c>
      <c r="AR84" s="147">
        <f t="shared" si="16"/>
        <v>0</v>
      </c>
      <c r="AS84" s="176">
        <f t="shared" si="16"/>
        <v>0</v>
      </c>
      <c r="AT84" s="176">
        <f t="shared" si="16"/>
        <v>0</v>
      </c>
      <c r="AU84" s="176">
        <f t="shared" si="16"/>
        <v>0</v>
      </c>
      <c r="AV84" s="176">
        <f t="shared" si="16"/>
        <v>0</v>
      </c>
      <c r="AW84" s="176">
        <f t="shared" si="16"/>
        <v>0</v>
      </c>
      <c r="AX84" s="176">
        <f t="shared" si="16"/>
        <v>1960</v>
      </c>
      <c r="AY84" s="176">
        <f t="shared" si="16"/>
        <v>0</v>
      </c>
      <c r="AZ84" s="176">
        <f t="shared" si="16"/>
        <v>0</v>
      </c>
      <c r="BA84" s="176">
        <f t="shared" si="16"/>
        <v>0</v>
      </c>
      <c r="BB84" s="176">
        <f t="shared" si="16"/>
        <v>1960</v>
      </c>
      <c r="BC84" s="176">
        <f t="shared" si="16"/>
        <v>0</v>
      </c>
      <c r="BD84" s="176">
        <f t="shared" si="16"/>
        <v>0</v>
      </c>
      <c r="BE84" s="176">
        <f t="shared" si="16"/>
        <v>0</v>
      </c>
      <c r="BF84" s="176">
        <f t="shared" si="16"/>
        <v>0</v>
      </c>
      <c r="BG84" s="176">
        <f t="shared" si="16"/>
        <v>0</v>
      </c>
      <c r="BH84" s="176">
        <f t="shared" si="16"/>
        <v>0</v>
      </c>
      <c r="BI84" s="176">
        <f t="shared" si="16"/>
        <v>0</v>
      </c>
      <c r="BJ84" s="176">
        <f t="shared" si="16"/>
        <v>0</v>
      </c>
      <c r="BK84" s="176">
        <f t="shared" si="16"/>
        <v>0</v>
      </c>
      <c r="BL84" s="176">
        <f t="shared" si="16"/>
        <v>0</v>
      </c>
      <c r="BM84" s="149">
        <f>BM86</f>
        <v>0</v>
      </c>
      <c r="BN84" s="149">
        <f aca="true" t="shared" si="17" ref="BN84:BV84">BN86</f>
        <v>0</v>
      </c>
      <c r="BO84" s="149">
        <f t="shared" si="17"/>
        <v>0</v>
      </c>
      <c r="BP84" s="149">
        <f t="shared" si="17"/>
        <v>0</v>
      </c>
      <c r="BQ84" s="149">
        <f t="shared" si="17"/>
        <v>0</v>
      </c>
      <c r="BR84" s="149">
        <f t="shared" si="17"/>
        <v>0</v>
      </c>
      <c r="BS84" s="149">
        <f t="shared" si="17"/>
        <v>0</v>
      </c>
      <c r="BT84" s="149">
        <f t="shared" si="17"/>
        <v>0</v>
      </c>
      <c r="BU84" s="149">
        <f t="shared" si="17"/>
        <v>0</v>
      </c>
      <c r="BV84" s="149">
        <f t="shared" si="17"/>
        <v>0</v>
      </c>
      <c r="BW84" s="147">
        <f t="shared" si="16"/>
        <v>0</v>
      </c>
      <c r="BX84" s="147">
        <f t="shared" si="16"/>
        <v>0</v>
      </c>
      <c r="BY84" s="147">
        <f t="shared" si="16"/>
        <v>0</v>
      </c>
      <c r="BZ84" s="147">
        <f t="shared" si="16"/>
        <v>0</v>
      </c>
      <c r="CA84" s="147">
        <f t="shared" si="16"/>
        <v>0</v>
      </c>
      <c r="CB84" s="147">
        <f t="shared" si="16"/>
        <v>1960</v>
      </c>
      <c r="CC84" s="147">
        <f t="shared" si="16"/>
        <v>0</v>
      </c>
      <c r="CD84" s="147">
        <f t="shared" si="16"/>
        <v>0</v>
      </c>
      <c r="CE84" s="147">
        <f t="shared" si="16"/>
        <v>0</v>
      </c>
      <c r="CF84" s="147">
        <f t="shared" si="16"/>
        <v>1960</v>
      </c>
      <c r="CG84" s="147">
        <f t="shared" si="16"/>
        <v>0</v>
      </c>
      <c r="CH84" s="147">
        <f t="shared" si="16"/>
        <v>0</v>
      </c>
      <c r="CI84" s="147">
        <f t="shared" si="16"/>
        <v>0</v>
      </c>
      <c r="CJ84" s="147">
        <f t="shared" si="16"/>
        <v>0</v>
      </c>
      <c r="CK84" s="147">
        <f t="shared" si="16"/>
        <v>0</v>
      </c>
      <c r="CL84" s="176">
        <f t="shared" si="16"/>
        <v>0</v>
      </c>
      <c r="CM84" s="176">
        <f t="shared" si="16"/>
        <v>0</v>
      </c>
      <c r="CN84" s="176">
        <f t="shared" si="16"/>
        <v>0</v>
      </c>
      <c r="CO84" s="176">
        <f t="shared" si="16"/>
        <v>0</v>
      </c>
      <c r="CP84" s="176">
        <f t="shared" si="16"/>
        <v>0</v>
      </c>
      <c r="CQ84" s="147">
        <f t="shared" si="16"/>
        <v>0</v>
      </c>
      <c r="CR84" s="147">
        <f t="shared" si="16"/>
        <v>0</v>
      </c>
      <c r="CS84" s="147">
        <f t="shared" si="16"/>
        <v>0</v>
      </c>
      <c r="CT84" s="147">
        <f t="shared" si="16"/>
        <v>0</v>
      </c>
      <c r="CU84" s="147">
        <f t="shared" si="16"/>
        <v>0</v>
      </c>
      <c r="CV84" s="176">
        <f aca="true" t="shared" si="18" ref="CV84:DT84">CV86</f>
        <v>0</v>
      </c>
      <c r="CW84" s="176">
        <f t="shared" si="18"/>
        <v>0</v>
      </c>
      <c r="CX84" s="176">
        <f t="shared" si="18"/>
        <v>0</v>
      </c>
      <c r="CY84" s="176">
        <f t="shared" si="18"/>
        <v>0</v>
      </c>
      <c r="CZ84" s="176">
        <f t="shared" si="18"/>
        <v>0</v>
      </c>
      <c r="DA84" s="180">
        <f t="shared" si="18"/>
        <v>0</v>
      </c>
      <c r="DB84" s="180">
        <f t="shared" si="18"/>
        <v>0</v>
      </c>
      <c r="DC84" s="180">
        <f t="shared" si="18"/>
        <v>0</v>
      </c>
      <c r="DD84" s="180">
        <f t="shared" si="18"/>
        <v>0</v>
      </c>
      <c r="DE84" s="180">
        <f t="shared" si="18"/>
        <v>0</v>
      </c>
      <c r="DF84" s="149">
        <f t="shared" si="18"/>
        <v>0</v>
      </c>
      <c r="DG84" s="149">
        <f t="shared" si="18"/>
        <v>0</v>
      </c>
      <c r="DH84" s="149">
        <f t="shared" si="18"/>
        <v>0</v>
      </c>
      <c r="DI84" s="149">
        <f t="shared" si="18"/>
        <v>0</v>
      </c>
      <c r="DJ84" s="149">
        <f t="shared" si="18"/>
        <v>0</v>
      </c>
      <c r="DK84" s="197">
        <f t="shared" si="18"/>
        <v>0</v>
      </c>
      <c r="DL84" s="197">
        <f t="shared" si="18"/>
        <v>0</v>
      </c>
      <c r="DM84" s="197">
        <f t="shared" si="18"/>
        <v>0</v>
      </c>
      <c r="DN84" s="197">
        <f t="shared" si="18"/>
        <v>0</v>
      </c>
      <c r="DO84" s="197">
        <f t="shared" si="18"/>
        <v>0</v>
      </c>
      <c r="DP84" s="180">
        <f t="shared" si="18"/>
        <v>0</v>
      </c>
      <c r="DQ84" s="180">
        <f t="shared" si="18"/>
        <v>0</v>
      </c>
      <c r="DR84" s="180">
        <f t="shared" si="18"/>
        <v>0</v>
      </c>
      <c r="DS84" s="180">
        <f t="shared" si="18"/>
        <v>0</v>
      </c>
      <c r="DT84" s="180">
        <f t="shared" si="18"/>
        <v>0</v>
      </c>
      <c r="DU84" s="18" t="s">
        <v>201</v>
      </c>
      <c r="DV84" s="15"/>
    </row>
    <row r="85" spans="1:126" ht="57.75" customHeight="1">
      <c r="A85" s="61" t="s">
        <v>57</v>
      </c>
      <c r="B85" s="93" t="s">
        <v>58</v>
      </c>
      <c r="C85" s="20" t="s">
        <v>207</v>
      </c>
      <c r="D85" s="21" t="s">
        <v>208</v>
      </c>
      <c r="E85" s="21" t="s">
        <v>209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65"/>
      <c r="AG85" s="101"/>
      <c r="AH85" s="222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205"/>
      <c r="BX85" s="205"/>
      <c r="BY85" s="205"/>
      <c r="BZ85" s="205"/>
      <c r="CA85" s="205"/>
      <c r="CB85" s="201"/>
      <c r="CC85" s="201"/>
      <c r="CD85" s="201"/>
      <c r="CE85" s="201"/>
      <c r="CF85" s="201"/>
      <c r="CG85" s="205"/>
      <c r="CH85" s="205"/>
      <c r="CI85" s="205"/>
      <c r="CJ85" s="205"/>
      <c r="CK85" s="205"/>
      <c r="CL85" s="201"/>
      <c r="CM85" s="201"/>
      <c r="CN85" s="201"/>
      <c r="CO85" s="201"/>
      <c r="CP85" s="201"/>
      <c r="CQ85" s="205"/>
      <c r="CR85" s="244"/>
      <c r="CS85" s="244"/>
      <c r="CT85" s="244"/>
      <c r="CU85" s="244"/>
      <c r="CV85" s="201"/>
      <c r="CW85" s="201"/>
      <c r="CX85" s="201"/>
      <c r="CY85" s="201"/>
      <c r="CZ85" s="201"/>
      <c r="DA85" s="177" t="s">
        <v>200</v>
      </c>
      <c r="DB85" s="177"/>
      <c r="DC85" s="177"/>
      <c r="DD85" s="177"/>
      <c r="DE85" s="177"/>
      <c r="DF85" s="82"/>
      <c r="DG85" s="81"/>
      <c r="DH85" s="81"/>
      <c r="DI85" s="81"/>
      <c r="DJ85" s="81"/>
      <c r="DK85" s="205"/>
      <c r="DL85" s="205"/>
      <c r="DM85" s="205"/>
      <c r="DN85" s="205"/>
      <c r="DO85" s="205"/>
      <c r="DP85" s="177"/>
      <c r="DQ85" s="177"/>
      <c r="DR85" s="177"/>
      <c r="DS85" s="177"/>
      <c r="DT85" s="177"/>
      <c r="DU85" s="22" t="s">
        <v>249</v>
      </c>
      <c r="DV85" s="15"/>
    </row>
    <row r="86" spans="1:126" ht="21" customHeight="1">
      <c r="A86" s="75">
        <v>5501</v>
      </c>
      <c r="B86" s="94"/>
      <c r="C86" s="12" t="s">
        <v>213</v>
      </c>
      <c r="D86" s="24" t="s">
        <v>60</v>
      </c>
      <c r="E86" s="24" t="s">
        <v>215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66"/>
      <c r="AG86" s="102"/>
      <c r="AH86" s="223"/>
      <c r="AI86" s="246">
        <f>AQ86</f>
        <v>0</v>
      </c>
      <c r="AJ86" s="246">
        <f>AR86</f>
        <v>0</v>
      </c>
      <c r="AK86" s="245"/>
      <c r="AL86" s="245"/>
      <c r="AM86" s="245"/>
      <c r="AN86" s="245"/>
      <c r="AO86" s="245"/>
      <c r="AP86" s="245"/>
      <c r="AQ86" s="245">
        <v>0</v>
      </c>
      <c r="AR86" s="245">
        <v>0</v>
      </c>
      <c r="AS86" s="200">
        <f>AT86+AU86+AV86+AW86</f>
        <v>0</v>
      </c>
      <c r="AT86" s="200"/>
      <c r="AU86" s="200"/>
      <c r="AV86" s="200"/>
      <c r="AW86" s="200">
        <v>0</v>
      </c>
      <c r="AX86" s="200">
        <f>BB86</f>
        <v>1960</v>
      </c>
      <c r="AY86" s="200">
        <v>0</v>
      </c>
      <c r="AZ86" s="200"/>
      <c r="BA86" s="200"/>
      <c r="BB86" s="200">
        <v>1960</v>
      </c>
      <c r="BC86" s="200">
        <f>BG86</f>
        <v>0</v>
      </c>
      <c r="BD86" s="200"/>
      <c r="BE86" s="200"/>
      <c r="BF86" s="200"/>
      <c r="BG86" s="200">
        <v>0</v>
      </c>
      <c r="BH86" s="200">
        <v>0</v>
      </c>
      <c r="BI86" s="200"/>
      <c r="BJ86" s="200"/>
      <c r="BK86" s="200"/>
      <c r="BL86" s="200">
        <v>0</v>
      </c>
      <c r="BM86" s="118">
        <f>BU86</f>
        <v>0</v>
      </c>
      <c r="BN86" s="118">
        <f>BV86</f>
        <v>0</v>
      </c>
      <c r="BO86" s="83"/>
      <c r="BP86" s="83"/>
      <c r="BQ86" s="83"/>
      <c r="BR86" s="83"/>
      <c r="BS86" s="83"/>
      <c r="BT86" s="83"/>
      <c r="BU86" s="245">
        <v>0</v>
      </c>
      <c r="BV86" s="245">
        <v>0</v>
      </c>
      <c r="BW86" s="122">
        <f>CA86</f>
        <v>0</v>
      </c>
      <c r="BX86" s="122"/>
      <c r="BY86" s="122"/>
      <c r="BZ86" s="122"/>
      <c r="CA86" s="122">
        <v>0</v>
      </c>
      <c r="CB86" s="200">
        <f>CF86</f>
        <v>1960</v>
      </c>
      <c r="CC86" s="200"/>
      <c r="CD86" s="200"/>
      <c r="CE86" s="200"/>
      <c r="CF86" s="200">
        <v>1960</v>
      </c>
      <c r="CG86" s="122">
        <v>0</v>
      </c>
      <c r="CH86" s="122"/>
      <c r="CI86" s="122"/>
      <c r="CJ86" s="122"/>
      <c r="CK86" s="122">
        <v>0</v>
      </c>
      <c r="CL86" s="200">
        <v>0</v>
      </c>
      <c r="CM86" s="200"/>
      <c r="CN86" s="200"/>
      <c r="CO86" s="200"/>
      <c r="CP86" s="200">
        <v>0</v>
      </c>
      <c r="CQ86" s="122">
        <f>CU86</f>
        <v>0</v>
      </c>
      <c r="CR86" s="245">
        <v>0</v>
      </c>
      <c r="CS86" s="245"/>
      <c r="CT86" s="245"/>
      <c r="CU86" s="245">
        <v>0</v>
      </c>
      <c r="CV86" s="200">
        <f>CZ86</f>
        <v>0</v>
      </c>
      <c r="CW86" s="200"/>
      <c r="CX86" s="200"/>
      <c r="CY86" s="200"/>
      <c r="CZ86" s="200">
        <v>0</v>
      </c>
      <c r="DA86" s="178">
        <f>DE86</f>
        <v>0</v>
      </c>
      <c r="DB86" s="178"/>
      <c r="DC86" s="178"/>
      <c r="DD86" s="178"/>
      <c r="DE86" s="200">
        <v>0</v>
      </c>
      <c r="DF86" s="84">
        <f>DJ86</f>
        <v>0</v>
      </c>
      <c r="DG86" s="83"/>
      <c r="DH86" s="83"/>
      <c r="DI86" s="83"/>
      <c r="DJ86" s="245">
        <v>0</v>
      </c>
      <c r="DK86" s="122">
        <f>DO86</f>
        <v>0</v>
      </c>
      <c r="DL86" s="122"/>
      <c r="DM86" s="122"/>
      <c r="DN86" s="122"/>
      <c r="DO86" s="122">
        <v>0</v>
      </c>
      <c r="DP86" s="178">
        <f>DT86</f>
        <v>0</v>
      </c>
      <c r="DQ86" s="178"/>
      <c r="DR86" s="178"/>
      <c r="DS86" s="178"/>
      <c r="DT86" s="200">
        <v>0</v>
      </c>
      <c r="DU86" s="25" t="s">
        <v>249</v>
      </c>
      <c r="DV86" s="15"/>
    </row>
    <row r="87" spans="1:126" s="233" customFormat="1" ht="144.75">
      <c r="A87" s="104" t="s">
        <v>61</v>
      </c>
      <c r="B87" s="105" t="s">
        <v>62</v>
      </c>
      <c r="C87" s="106" t="s">
        <v>199</v>
      </c>
      <c r="D87" s="106" t="s">
        <v>199</v>
      </c>
      <c r="E87" s="106" t="s">
        <v>199</v>
      </c>
      <c r="F87" s="106" t="s">
        <v>199</v>
      </c>
      <c r="G87" s="106" t="s">
        <v>199</v>
      </c>
      <c r="H87" s="106" t="s">
        <v>199</v>
      </c>
      <c r="I87" s="106" t="s">
        <v>199</v>
      </c>
      <c r="J87" s="106" t="s">
        <v>199</v>
      </c>
      <c r="K87" s="106" t="s">
        <v>199</v>
      </c>
      <c r="L87" s="106" t="s">
        <v>199</v>
      </c>
      <c r="M87" s="106" t="s">
        <v>199</v>
      </c>
      <c r="N87" s="106" t="s">
        <v>199</v>
      </c>
      <c r="O87" s="106" t="s">
        <v>199</v>
      </c>
      <c r="P87" s="106" t="s">
        <v>199</v>
      </c>
      <c r="Q87" s="106" t="s">
        <v>199</v>
      </c>
      <c r="R87" s="106" t="s">
        <v>199</v>
      </c>
      <c r="S87" s="106" t="s">
        <v>199</v>
      </c>
      <c r="T87" s="106" t="s">
        <v>199</v>
      </c>
      <c r="U87" s="106" t="s">
        <v>199</v>
      </c>
      <c r="V87" s="106" t="s">
        <v>199</v>
      </c>
      <c r="W87" s="106" t="s">
        <v>199</v>
      </c>
      <c r="X87" s="106" t="s">
        <v>199</v>
      </c>
      <c r="Y87" s="106" t="s">
        <v>199</v>
      </c>
      <c r="Z87" s="106" t="s">
        <v>199</v>
      </c>
      <c r="AA87" s="106" t="s">
        <v>199</v>
      </c>
      <c r="AB87" s="106" t="s">
        <v>199</v>
      </c>
      <c r="AC87" s="106" t="s">
        <v>199</v>
      </c>
      <c r="AD87" s="106" t="s">
        <v>199</v>
      </c>
      <c r="AE87" s="106" t="s">
        <v>199</v>
      </c>
      <c r="AF87" s="107" t="s">
        <v>199</v>
      </c>
      <c r="AG87" s="108" t="s">
        <v>199</v>
      </c>
      <c r="AH87" s="227" t="s">
        <v>199</v>
      </c>
      <c r="AI87" s="116">
        <f>AI88</f>
        <v>10.6</v>
      </c>
      <c r="AJ87" s="116">
        <f aca="true" t="shared" si="19" ref="AJ87:CV88">AJ88</f>
        <v>0</v>
      </c>
      <c r="AK87" s="116">
        <f t="shared" si="19"/>
        <v>0</v>
      </c>
      <c r="AL87" s="116">
        <f t="shared" si="19"/>
        <v>0</v>
      </c>
      <c r="AM87" s="116">
        <f t="shared" si="19"/>
        <v>10.6</v>
      </c>
      <c r="AN87" s="116">
        <f>AN88</f>
        <v>0</v>
      </c>
      <c r="AO87" s="116">
        <f t="shared" si="19"/>
        <v>0</v>
      </c>
      <c r="AP87" s="116">
        <f t="shared" si="19"/>
        <v>0</v>
      </c>
      <c r="AQ87" s="116">
        <f t="shared" si="19"/>
        <v>0</v>
      </c>
      <c r="AR87" s="116">
        <f t="shared" si="19"/>
        <v>0</v>
      </c>
      <c r="AS87" s="116">
        <f t="shared" si="19"/>
        <v>10.6</v>
      </c>
      <c r="AT87" s="116">
        <f t="shared" si="19"/>
        <v>0</v>
      </c>
      <c r="AU87" s="116">
        <f t="shared" si="19"/>
        <v>10.6</v>
      </c>
      <c r="AV87" s="116">
        <f t="shared" si="19"/>
        <v>0</v>
      </c>
      <c r="AW87" s="116">
        <f t="shared" si="19"/>
        <v>0</v>
      </c>
      <c r="AX87" s="116">
        <f t="shared" si="19"/>
        <v>10.6</v>
      </c>
      <c r="AY87" s="116">
        <f t="shared" si="19"/>
        <v>0</v>
      </c>
      <c r="AZ87" s="116">
        <f t="shared" si="19"/>
        <v>10.6</v>
      </c>
      <c r="BA87" s="116">
        <f t="shared" si="19"/>
        <v>0</v>
      </c>
      <c r="BB87" s="116">
        <f t="shared" si="19"/>
        <v>0</v>
      </c>
      <c r="BC87" s="116">
        <f t="shared" si="19"/>
        <v>10.6</v>
      </c>
      <c r="BD87" s="116">
        <f t="shared" si="19"/>
        <v>0</v>
      </c>
      <c r="BE87" s="116">
        <f t="shared" si="19"/>
        <v>10.6</v>
      </c>
      <c r="BF87" s="116">
        <f t="shared" si="19"/>
        <v>0</v>
      </c>
      <c r="BG87" s="116">
        <f t="shared" si="19"/>
        <v>0</v>
      </c>
      <c r="BH87" s="116">
        <f t="shared" si="19"/>
        <v>0</v>
      </c>
      <c r="BI87" s="116">
        <f t="shared" si="19"/>
        <v>0</v>
      </c>
      <c r="BJ87" s="116">
        <f t="shared" si="19"/>
        <v>0</v>
      </c>
      <c r="BK87" s="116">
        <f t="shared" si="19"/>
        <v>0</v>
      </c>
      <c r="BL87" s="116">
        <f t="shared" si="19"/>
        <v>0</v>
      </c>
      <c r="BM87" s="116">
        <f t="shared" si="19"/>
        <v>10.6</v>
      </c>
      <c r="BN87" s="116">
        <f t="shared" si="19"/>
        <v>0</v>
      </c>
      <c r="BO87" s="116">
        <f t="shared" si="19"/>
        <v>0</v>
      </c>
      <c r="BP87" s="116">
        <f t="shared" si="19"/>
        <v>0</v>
      </c>
      <c r="BQ87" s="116">
        <f t="shared" si="19"/>
        <v>10.6</v>
      </c>
      <c r="BR87" s="116">
        <f t="shared" si="19"/>
        <v>0</v>
      </c>
      <c r="BS87" s="116">
        <f t="shared" si="19"/>
        <v>0</v>
      </c>
      <c r="BT87" s="116">
        <f t="shared" si="19"/>
        <v>0</v>
      </c>
      <c r="BU87" s="116">
        <f t="shared" si="19"/>
        <v>0</v>
      </c>
      <c r="BV87" s="116">
        <f t="shared" si="19"/>
        <v>0</v>
      </c>
      <c r="BW87" s="116">
        <f t="shared" si="19"/>
        <v>10.6</v>
      </c>
      <c r="BX87" s="116">
        <f t="shared" si="19"/>
        <v>0</v>
      </c>
      <c r="BY87" s="116">
        <f t="shared" si="19"/>
        <v>10.6</v>
      </c>
      <c r="BZ87" s="116">
        <f t="shared" si="19"/>
        <v>0</v>
      </c>
      <c r="CA87" s="116">
        <f t="shared" si="19"/>
        <v>0</v>
      </c>
      <c r="CB87" s="116">
        <f t="shared" si="19"/>
        <v>10.6</v>
      </c>
      <c r="CC87" s="116">
        <f t="shared" si="19"/>
        <v>0</v>
      </c>
      <c r="CD87" s="116">
        <f t="shared" si="19"/>
        <v>10.6</v>
      </c>
      <c r="CE87" s="116">
        <f t="shared" si="19"/>
        <v>0</v>
      </c>
      <c r="CF87" s="116">
        <f t="shared" si="19"/>
        <v>0</v>
      </c>
      <c r="CG87" s="116">
        <f t="shared" si="19"/>
        <v>10.6</v>
      </c>
      <c r="CH87" s="116">
        <f t="shared" si="19"/>
        <v>0</v>
      </c>
      <c r="CI87" s="116">
        <f t="shared" si="19"/>
        <v>10.6</v>
      </c>
      <c r="CJ87" s="116">
        <f t="shared" si="19"/>
        <v>0</v>
      </c>
      <c r="CK87" s="116">
        <f t="shared" si="19"/>
        <v>0</v>
      </c>
      <c r="CL87" s="116">
        <f t="shared" si="19"/>
        <v>0</v>
      </c>
      <c r="CM87" s="116">
        <f t="shared" si="19"/>
        <v>0</v>
      </c>
      <c r="CN87" s="116">
        <f t="shared" si="19"/>
        <v>0</v>
      </c>
      <c r="CO87" s="116">
        <f t="shared" si="19"/>
        <v>0</v>
      </c>
      <c r="CP87" s="116">
        <f t="shared" si="19"/>
        <v>0</v>
      </c>
      <c r="CQ87" s="116">
        <f t="shared" si="19"/>
        <v>0</v>
      </c>
      <c r="CR87" s="116">
        <f t="shared" si="19"/>
        <v>0</v>
      </c>
      <c r="CS87" s="116">
        <f t="shared" si="19"/>
        <v>0</v>
      </c>
      <c r="CT87" s="116">
        <f t="shared" si="19"/>
        <v>0</v>
      </c>
      <c r="CU87" s="116">
        <f t="shared" si="19"/>
        <v>0</v>
      </c>
      <c r="CV87" s="116">
        <f t="shared" si="19"/>
        <v>10.6</v>
      </c>
      <c r="CW87" s="116">
        <f aca="true" t="shared" si="20" ref="CW87:DL88">CW88</f>
        <v>0</v>
      </c>
      <c r="CX87" s="116">
        <f t="shared" si="20"/>
        <v>10.6</v>
      </c>
      <c r="CY87" s="116">
        <f t="shared" si="20"/>
        <v>0</v>
      </c>
      <c r="CZ87" s="116">
        <f t="shared" si="20"/>
        <v>0</v>
      </c>
      <c r="DA87" s="109">
        <f t="shared" si="20"/>
        <v>10.6</v>
      </c>
      <c r="DB87" s="109">
        <f t="shared" si="20"/>
        <v>0</v>
      </c>
      <c r="DC87" s="109">
        <f t="shared" si="20"/>
        <v>10.6</v>
      </c>
      <c r="DD87" s="109">
        <f t="shared" si="20"/>
        <v>0</v>
      </c>
      <c r="DE87" s="116">
        <f t="shared" si="20"/>
        <v>0</v>
      </c>
      <c r="DF87" s="116">
        <f t="shared" si="20"/>
        <v>0</v>
      </c>
      <c r="DG87" s="116">
        <f t="shared" si="20"/>
        <v>0</v>
      </c>
      <c r="DH87" s="116">
        <f t="shared" si="20"/>
        <v>0</v>
      </c>
      <c r="DI87" s="116">
        <f t="shared" si="20"/>
        <v>0</v>
      </c>
      <c r="DJ87" s="116">
        <f t="shared" si="20"/>
        <v>0</v>
      </c>
      <c r="DK87" s="116">
        <f t="shared" si="20"/>
        <v>10.6</v>
      </c>
      <c r="DL87" s="116">
        <f t="shared" si="20"/>
        <v>0</v>
      </c>
      <c r="DM87" s="116">
        <f aca="true" t="shared" si="21" ref="DM87:DT88">DM88</f>
        <v>10.6</v>
      </c>
      <c r="DN87" s="116">
        <f t="shared" si="21"/>
        <v>0</v>
      </c>
      <c r="DO87" s="116">
        <f t="shared" si="21"/>
        <v>0</v>
      </c>
      <c r="DP87" s="116">
        <f t="shared" si="21"/>
        <v>10.6</v>
      </c>
      <c r="DQ87" s="116">
        <f t="shared" si="21"/>
        <v>0</v>
      </c>
      <c r="DR87" s="116">
        <f t="shared" si="21"/>
        <v>10.6</v>
      </c>
      <c r="DS87" s="116">
        <f t="shared" si="21"/>
        <v>0</v>
      </c>
      <c r="DT87" s="116">
        <f t="shared" si="21"/>
        <v>0</v>
      </c>
      <c r="DU87" s="110" t="s">
        <v>201</v>
      </c>
      <c r="DV87" s="232"/>
    </row>
    <row r="88" spans="1:126" ht="78.75">
      <c r="A88" s="16" t="s">
        <v>63</v>
      </c>
      <c r="B88" s="215" t="s">
        <v>64</v>
      </c>
      <c r="C88" s="17" t="s">
        <v>199</v>
      </c>
      <c r="D88" s="17" t="s">
        <v>199</v>
      </c>
      <c r="E88" s="17" t="s">
        <v>199</v>
      </c>
      <c r="F88" s="17" t="s">
        <v>199</v>
      </c>
      <c r="G88" s="17" t="s">
        <v>199</v>
      </c>
      <c r="H88" s="17" t="s">
        <v>199</v>
      </c>
      <c r="I88" s="17" t="s">
        <v>199</v>
      </c>
      <c r="J88" s="17" t="s">
        <v>199</v>
      </c>
      <c r="K88" s="17" t="s">
        <v>199</v>
      </c>
      <c r="L88" s="17" t="s">
        <v>199</v>
      </c>
      <c r="M88" s="17" t="s">
        <v>199</v>
      </c>
      <c r="N88" s="17" t="s">
        <v>199</v>
      </c>
      <c r="O88" s="17" t="s">
        <v>199</v>
      </c>
      <c r="P88" s="17" t="s">
        <v>199</v>
      </c>
      <c r="Q88" s="17" t="s">
        <v>199</v>
      </c>
      <c r="R88" s="17" t="s">
        <v>199</v>
      </c>
      <c r="S88" s="17" t="s">
        <v>199</v>
      </c>
      <c r="T88" s="17" t="s">
        <v>199</v>
      </c>
      <c r="U88" s="17" t="s">
        <v>199</v>
      </c>
      <c r="V88" s="17" t="s">
        <v>199</v>
      </c>
      <c r="W88" s="17" t="s">
        <v>199</v>
      </c>
      <c r="X88" s="17" t="s">
        <v>199</v>
      </c>
      <c r="Y88" s="17" t="s">
        <v>199</v>
      </c>
      <c r="Z88" s="17" t="s">
        <v>199</v>
      </c>
      <c r="AA88" s="17" t="s">
        <v>199</v>
      </c>
      <c r="AB88" s="17" t="s">
        <v>199</v>
      </c>
      <c r="AC88" s="17" t="s">
        <v>199</v>
      </c>
      <c r="AD88" s="17" t="s">
        <v>199</v>
      </c>
      <c r="AE88" s="17" t="s">
        <v>199</v>
      </c>
      <c r="AF88" s="67" t="s">
        <v>199</v>
      </c>
      <c r="AG88" s="103" t="s">
        <v>199</v>
      </c>
      <c r="AH88" s="229" t="s">
        <v>199</v>
      </c>
      <c r="AI88" s="87">
        <f>AI89</f>
        <v>10.6</v>
      </c>
      <c r="AJ88" s="87">
        <f t="shared" si="19"/>
        <v>0</v>
      </c>
      <c r="AK88" s="87">
        <f t="shared" si="19"/>
        <v>0</v>
      </c>
      <c r="AL88" s="87">
        <f t="shared" si="19"/>
        <v>0</v>
      </c>
      <c r="AM88" s="87">
        <v>10.6</v>
      </c>
      <c r="AN88" s="87">
        <f t="shared" si="19"/>
        <v>0</v>
      </c>
      <c r="AO88" s="87">
        <f t="shared" si="19"/>
        <v>0</v>
      </c>
      <c r="AP88" s="87">
        <f t="shared" si="19"/>
        <v>0</v>
      </c>
      <c r="AQ88" s="87">
        <f t="shared" si="19"/>
        <v>0</v>
      </c>
      <c r="AR88" s="87">
        <f t="shared" si="19"/>
        <v>0</v>
      </c>
      <c r="AS88" s="176">
        <f t="shared" si="19"/>
        <v>10.6</v>
      </c>
      <c r="AT88" s="176">
        <f t="shared" si="19"/>
        <v>0</v>
      </c>
      <c r="AU88" s="176">
        <f t="shared" si="19"/>
        <v>10.6</v>
      </c>
      <c r="AV88" s="176">
        <f t="shared" si="19"/>
        <v>0</v>
      </c>
      <c r="AW88" s="176">
        <f t="shared" si="19"/>
        <v>0</v>
      </c>
      <c r="AX88" s="176">
        <f t="shared" si="19"/>
        <v>10.6</v>
      </c>
      <c r="AY88" s="176">
        <f t="shared" si="19"/>
        <v>0</v>
      </c>
      <c r="AZ88" s="176">
        <f t="shared" si="19"/>
        <v>10.6</v>
      </c>
      <c r="BA88" s="176">
        <f t="shared" si="19"/>
        <v>0</v>
      </c>
      <c r="BB88" s="176">
        <f t="shared" si="19"/>
        <v>0</v>
      </c>
      <c r="BC88" s="176">
        <f t="shared" si="19"/>
        <v>10.6</v>
      </c>
      <c r="BD88" s="176">
        <f t="shared" si="19"/>
        <v>0</v>
      </c>
      <c r="BE88" s="176">
        <f t="shared" si="19"/>
        <v>10.6</v>
      </c>
      <c r="BF88" s="176">
        <f t="shared" si="19"/>
        <v>0</v>
      </c>
      <c r="BG88" s="176">
        <f t="shared" si="19"/>
        <v>0</v>
      </c>
      <c r="BH88" s="176">
        <f t="shared" si="19"/>
        <v>0</v>
      </c>
      <c r="BI88" s="176">
        <f t="shared" si="19"/>
        <v>0</v>
      </c>
      <c r="BJ88" s="176">
        <f t="shared" si="19"/>
        <v>0</v>
      </c>
      <c r="BK88" s="176">
        <f t="shared" si="19"/>
        <v>0</v>
      </c>
      <c r="BL88" s="176">
        <f t="shared" si="19"/>
        <v>0</v>
      </c>
      <c r="BM88" s="85">
        <f t="shared" si="19"/>
        <v>10.6</v>
      </c>
      <c r="BN88" s="85">
        <f t="shared" si="19"/>
        <v>0</v>
      </c>
      <c r="BO88" s="85">
        <f t="shared" si="19"/>
        <v>0</v>
      </c>
      <c r="BP88" s="85">
        <f t="shared" si="19"/>
        <v>0</v>
      </c>
      <c r="BQ88" s="85">
        <f t="shared" si="19"/>
        <v>10.6</v>
      </c>
      <c r="BR88" s="85">
        <f t="shared" si="19"/>
        <v>0</v>
      </c>
      <c r="BS88" s="85">
        <f t="shared" si="19"/>
        <v>0</v>
      </c>
      <c r="BT88" s="85">
        <f t="shared" si="19"/>
        <v>0</v>
      </c>
      <c r="BU88" s="85">
        <f t="shared" si="19"/>
        <v>0</v>
      </c>
      <c r="BV88" s="85">
        <f t="shared" si="19"/>
        <v>0</v>
      </c>
      <c r="BW88" s="197">
        <f t="shared" si="19"/>
        <v>10.6</v>
      </c>
      <c r="BX88" s="197">
        <f t="shared" si="19"/>
        <v>0</v>
      </c>
      <c r="BY88" s="197">
        <f t="shared" si="19"/>
        <v>10.6</v>
      </c>
      <c r="BZ88" s="197">
        <f t="shared" si="19"/>
        <v>0</v>
      </c>
      <c r="CA88" s="197">
        <f t="shared" si="19"/>
        <v>0</v>
      </c>
      <c r="CB88" s="176">
        <f t="shared" si="19"/>
        <v>10.6</v>
      </c>
      <c r="CC88" s="176">
        <f t="shared" si="19"/>
        <v>0</v>
      </c>
      <c r="CD88" s="176">
        <f t="shared" si="19"/>
        <v>10.6</v>
      </c>
      <c r="CE88" s="176">
        <f t="shared" si="19"/>
        <v>0</v>
      </c>
      <c r="CF88" s="176">
        <f t="shared" si="19"/>
        <v>0</v>
      </c>
      <c r="CG88" s="87">
        <f t="shared" si="19"/>
        <v>10.6</v>
      </c>
      <c r="CH88" s="87">
        <f t="shared" si="19"/>
        <v>0</v>
      </c>
      <c r="CI88" s="87">
        <f t="shared" si="19"/>
        <v>10.6</v>
      </c>
      <c r="CJ88" s="87">
        <f t="shared" si="19"/>
        <v>0</v>
      </c>
      <c r="CK88" s="87">
        <f t="shared" si="19"/>
        <v>0</v>
      </c>
      <c r="CL88" s="176">
        <f t="shared" si="19"/>
        <v>0</v>
      </c>
      <c r="CM88" s="176">
        <f t="shared" si="19"/>
        <v>0</v>
      </c>
      <c r="CN88" s="176">
        <f t="shared" si="19"/>
        <v>0</v>
      </c>
      <c r="CO88" s="176">
        <f t="shared" si="19"/>
        <v>0</v>
      </c>
      <c r="CP88" s="176">
        <f t="shared" si="19"/>
        <v>0</v>
      </c>
      <c r="CQ88" s="87">
        <f t="shared" si="19"/>
        <v>0</v>
      </c>
      <c r="CR88" s="87">
        <f t="shared" si="19"/>
        <v>0</v>
      </c>
      <c r="CS88" s="87">
        <f t="shared" si="19"/>
        <v>0</v>
      </c>
      <c r="CT88" s="87">
        <f t="shared" si="19"/>
        <v>0</v>
      </c>
      <c r="CU88" s="87">
        <f t="shared" si="19"/>
        <v>0</v>
      </c>
      <c r="CV88" s="176">
        <f t="shared" si="19"/>
        <v>10.6</v>
      </c>
      <c r="CW88" s="176">
        <f t="shared" si="20"/>
        <v>0</v>
      </c>
      <c r="CX88" s="176">
        <f t="shared" si="20"/>
        <v>10.6</v>
      </c>
      <c r="CY88" s="176">
        <f t="shared" si="20"/>
        <v>0</v>
      </c>
      <c r="CZ88" s="176">
        <f t="shared" si="20"/>
        <v>0</v>
      </c>
      <c r="DA88" s="181">
        <f t="shared" si="20"/>
        <v>10.6</v>
      </c>
      <c r="DB88" s="181">
        <f t="shared" si="20"/>
        <v>0</v>
      </c>
      <c r="DC88" s="181">
        <f t="shared" si="20"/>
        <v>10.6</v>
      </c>
      <c r="DD88" s="181">
        <f t="shared" si="20"/>
        <v>0</v>
      </c>
      <c r="DE88" s="181">
        <f t="shared" si="20"/>
        <v>0</v>
      </c>
      <c r="DF88" s="85">
        <f t="shared" si="20"/>
        <v>0</v>
      </c>
      <c r="DG88" s="85">
        <f t="shared" si="20"/>
        <v>0</v>
      </c>
      <c r="DH88" s="85">
        <f t="shared" si="20"/>
        <v>0</v>
      </c>
      <c r="DI88" s="85">
        <f t="shared" si="20"/>
        <v>0</v>
      </c>
      <c r="DJ88" s="85">
        <f t="shared" si="20"/>
        <v>0</v>
      </c>
      <c r="DK88" s="197">
        <f t="shared" si="20"/>
        <v>10.6</v>
      </c>
      <c r="DL88" s="197">
        <f t="shared" si="20"/>
        <v>0</v>
      </c>
      <c r="DM88" s="197">
        <f t="shared" si="21"/>
        <v>10.6</v>
      </c>
      <c r="DN88" s="197">
        <f t="shared" si="21"/>
        <v>0</v>
      </c>
      <c r="DO88" s="197">
        <f t="shared" si="21"/>
        <v>0</v>
      </c>
      <c r="DP88" s="181">
        <f t="shared" si="21"/>
        <v>10.6</v>
      </c>
      <c r="DQ88" s="181">
        <f t="shared" si="21"/>
        <v>0</v>
      </c>
      <c r="DR88" s="181">
        <f t="shared" si="21"/>
        <v>10.6</v>
      </c>
      <c r="DS88" s="181">
        <f t="shared" si="21"/>
        <v>0</v>
      </c>
      <c r="DT88" s="181">
        <f t="shared" si="21"/>
        <v>0</v>
      </c>
      <c r="DU88" s="22" t="s">
        <v>266</v>
      </c>
      <c r="DV88" s="15"/>
    </row>
    <row r="89" spans="1:126" ht="72" customHeight="1" thickBot="1">
      <c r="A89" s="61" t="s">
        <v>331</v>
      </c>
      <c r="B89" s="93" t="s">
        <v>65</v>
      </c>
      <c r="C89" s="20" t="s">
        <v>213</v>
      </c>
      <c r="D89" s="21" t="s">
        <v>66</v>
      </c>
      <c r="E89" s="21" t="s">
        <v>215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 t="s">
        <v>67</v>
      </c>
      <c r="X89" s="21" t="s">
        <v>68</v>
      </c>
      <c r="Y89" s="21" t="s">
        <v>69</v>
      </c>
      <c r="Z89" s="21"/>
      <c r="AA89" s="21"/>
      <c r="AB89" s="21"/>
      <c r="AC89" s="21"/>
      <c r="AD89" s="21"/>
      <c r="AE89" s="21"/>
      <c r="AF89" s="65" t="s">
        <v>161</v>
      </c>
      <c r="AG89" s="101" t="s">
        <v>237</v>
      </c>
      <c r="AH89" s="222" t="s">
        <v>247</v>
      </c>
      <c r="AI89" s="246">
        <f>AK89+AM89+AO89+AQ89</f>
        <v>10.6</v>
      </c>
      <c r="AJ89" s="246">
        <f>AL89+AN89+AP89+AR89</f>
        <v>0</v>
      </c>
      <c r="AK89" s="244"/>
      <c r="AL89" s="244"/>
      <c r="AM89" s="244">
        <v>10.6</v>
      </c>
      <c r="AN89" s="244">
        <v>0</v>
      </c>
      <c r="AO89" s="244"/>
      <c r="AP89" s="244"/>
      <c r="AQ89" s="244">
        <v>0</v>
      </c>
      <c r="AR89" s="244">
        <v>0</v>
      </c>
      <c r="AS89" s="201">
        <v>10.6</v>
      </c>
      <c r="AT89" s="201"/>
      <c r="AU89" s="201">
        <v>10.6</v>
      </c>
      <c r="AV89" s="201"/>
      <c r="AW89" s="201">
        <v>0</v>
      </c>
      <c r="AX89" s="201">
        <v>10.6</v>
      </c>
      <c r="AY89" s="201"/>
      <c r="AZ89" s="201">
        <v>10.6</v>
      </c>
      <c r="BA89" s="201"/>
      <c r="BB89" s="201">
        <v>0</v>
      </c>
      <c r="BC89" s="201">
        <v>10.6</v>
      </c>
      <c r="BD89" s="201"/>
      <c r="BE89" s="201">
        <v>10.6</v>
      </c>
      <c r="BF89" s="201"/>
      <c r="BG89" s="201"/>
      <c r="BH89" s="201">
        <v>0</v>
      </c>
      <c r="BI89" s="201"/>
      <c r="BJ89" s="201">
        <v>0</v>
      </c>
      <c r="BK89" s="201"/>
      <c r="BL89" s="201"/>
      <c r="BM89" s="118">
        <f>BO89+BQ89+BS89+BU89</f>
        <v>10.6</v>
      </c>
      <c r="BN89" s="118">
        <f>BP89+BR89+BT89+BV89</f>
        <v>0</v>
      </c>
      <c r="BO89" s="81"/>
      <c r="BP89" s="81"/>
      <c r="BQ89" s="81">
        <v>10.6</v>
      </c>
      <c r="BR89" s="81"/>
      <c r="BS89" s="81"/>
      <c r="BT89" s="81"/>
      <c r="BU89" s="81">
        <v>0</v>
      </c>
      <c r="BV89" s="81">
        <v>0</v>
      </c>
      <c r="BW89" s="205">
        <v>10.6</v>
      </c>
      <c r="BX89" s="205"/>
      <c r="BY89" s="205">
        <v>10.6</v>
      </c>
      <c r="BZ89" s="205"/>
      <c r="CA89" s="205">
        <v>0</v>
      </c>
      <c r="CB89" s="201">
        <v>10.6</v>
      </c>
      <c r="CC89" s="201"/>
      <c r="CD89" s="201">
        <v>10.6</v>
      </c>
      <c r="CE89" s="201"/>
      <c r="CF89" s="201">
        <v>0</v>
      </c>
      <c r="CG89" s="205">
        <v>10.6</v>
      </c>
      <c r="CH89" s="205"/>
      <c r="CI89" s="205">
        <v>10.6</v>
      </c>
      <c r="CJ89" s="205"/>
      <c r="CK89" s="205"/>
      <c r="CL89" s="201">
        <f>CN89</f>
        <v>0</v>
      </c>
      <c r="CM89" s="201"/>
      <c r="CN89" s="201">
        <v>0</v>
      </c>
      <c r="CO89" s="201"/>
      <c r="CP89" s="201"/>
      <c r="CQ89" s="122">
        <f>CR89+CS89+CT89+CU89</f>
        <v>0</v>
      </c>
      <c r="CR89" s="244"/>
      <c r="CS89" s="244"/>
      <c r="CT89" s="244"/>
      <c r="CU89" s="244">
        <v>0</v>
      </c>
      <c r="CV89" s="201">
        <v>10.6</v>
      </c>
      <c r="CW89" s="201"/>
      <c r="CX89" s="201">
        <v>10.6</v>
      </c>
      <c r="CY89" s="201"/>
      <c r="CZ89" s="201">
        <v>0</v>
      </c>
      <c r="DA89" s="177">
        <v>10.6</v>
      </c>
      <c r="DB89" s="177"/>
      <c r="DC89" s="177">
        <v>10.6</v>
      </c>
      <c r="DD89" s="177"/>
      <c r="DE89" s="177">
        <v>0</v>
      </c>
      <c r="DF89" s="82"/>
      <c r="DG89" s="81"/>
      <c r="DH89" s="81"/>
      <c r="DI89" s="81"/>
      <c r="DJ89" s="81">
        <v>0</v>
      </c>
      <c r="DK89" s="205">
        <v>10.6</v>
      </c>
      <c r="DL89" s="205"/>
      <c r="DM89" s="205">
        <v>10.6</v>
      </c>
      <c r="DN89" s="205"/>
      <c r="DO89" s="205">
        <v>0</v>
      </c>
      <c r="DP89" s="177">
        <v>10.6</v>
      </c>
      <c r="DQ89" s="177"/>
      <c r="DR89" s="177">
        <v>10.6</v>
      </c>
      <c r="DS89" s="177"/>
      <c r="DT89" s="177">
        <v>0</v>
      </c>
      <c r="DU89" s="22" t="s">
        <v>266</v>
      </c>
      <c r="DV89" s="15"/>
    </row>
    <row r="90" spans="1:126" s="233" customFormat="1" ht="119.25" thickBot="1">
      <c r="A90" s="104" t="s">
        <v>70</v>
      </c>
      <c r="B90" s="105" t="s">
        <v>71</v>
      </c>
      <c r="C90" s="106" t="s">
        <v>199</v>
      </c>
      <c r="D90" s="106" t="s">
        <v>199</v>
      </c>
      <c r="E90" s="106" t="s">
        <v>199</v>
      </c>
      <c r="F90" s="106" t="s">
        <v>199</v>
      </c>
      <c r="G90" s="106" t="s">
        <v>199</v>
      </c>
      <c r="H90" s="106" t="s">
        <v>199</v>
      </c>
      <c r="I90" s="106" t="s">
        <v>199</v>
      </c>
      <c r="J90" s="106" t="s">
        <v>199</v>
      </c>
      <c r="K90" s="106" t="s">
        <v>199</v>
      </c>
      <c r="L90" s="106" t="s">
        <v>199</v>
      </c>
      <c r="M90" s="106" t="s">
        <v>199</v>
      </c>
      <c r="N90" s="106" t="s">
        <v>199</v>
      </c>
      <c r="O90" s="106" t="s">
        <v>199</v>
      </c>
      <c r="P90" s="106" t="s">
        <v>199</v>
      </c>
      <c r="Q90" s="106" t="s">
        <v>199</v>
      </c>
      <c r="R90" s="106" t="s">
        <v>199</v>
      </c>
      <c r="S90" s="106" t="s">
        <v>199</v>
      </c>
      <c r="T90" s="106" t="s">
        <v>199</v>
      </c>
      <c r="U90" s="106" t="s">
        <v>199</v>
      </c>
      <c r="V90" s="106" t="s">
        <v>199</v>
      </c>
      <c r="W90" s="106" t="s">
        <v>199</v>
      </c>
      <c r="X90" s="106" t="s">
        <v>199</v>
      </c>
      <c r="Y90" s="106" t="s">
        <v>199</v>
      </c>
      <c r="Z90" s="106" t="s">
        <v>199</v>
      </c>
      <c r="AA90" s="106" t="s">
        <v>199</v>
      </c>
      <c r="AB90" s="106" t="s">
        <v>199</v>
      </c>
      <c r="AC90" s="106" t="s">
        <v>199</v>
      </c>
      <c r="AD90" s="106" t="s">
        <v>199</v>
      </c>
      <c r="AE90" s="106" t="s">
        <v>199</v>
      </c>
      <c r="AF90" s="107" t="s">
        <v>199</v>
      </c>
      <c r="AG90" s="108" t="s">
        <v>199</v>
      </c>
      <c r="AH90" s="234" t="s">
        <v>397</v>
      </c>
      <c r="AI90" s="116">
        <f>AI91</f>
        <v>2580.1499999999996</v>
      </c>
      <c r="AJ90" s="116">
        <f>AJ91</f>
        <v>2442.3</v>
      </c>
      <c r="AK90" s="116">
        <f aca="true" t="shared" si="22" ref="AK90:AP91">AK91</f>
        <v>0</v>
      </c>
      <c r="AL90" s="116">
        <f t="shared" si="22"/>
        <v>0</v>
      </c>
      <c r="AM90" s="116">
        <f t="shared" si="22"/>
        <v>0</v>
      </c>
      <c r="AN90" s="116">
        <f t="shared" si="22"/>
        <v>0</v>
      </c>
      <c r="AO90" s="116">
        <f t="shared" si="22"/>
        <v>0</v>
      </c>
      <c r="AP90" s="116">
        <f t="shared" si="22"/>
        <v>0</v>
      </c>
      <c r="AQ90" s="116">
        <f>AQ91</f>
        <v>2580.1499999999996</v>
      </c>
      <c r="AR90" s="116">
        <f>AR91</f>
        <v>2442.3</v>
      </c>
      <c r="AS90" s="116">
        <f aca="true" t="shared" si="23" ref="AS90:AV91">AS91</f>
        <v>1052.1799999999998</v>
      </c>
      <c r="AT90" s="116">
        <f t="shared" si="23"/>
        <v>0</v>
      </c>
      <c r="AU90" s="116">
        <f t="shared" si="23"/>
        <v>0</v>
      </c>
      <c r="AV90" s="116">
        <f t="shared" si="23"/>
        <v>0</v>
      </c>
      <c r="AW90" s="116">
        <f>AW91</f>
        <v>1052.1799999999998</v>
      </c>
      <c r="AX90" s="116">
        <f>AX91</f>
        <v>244.6</v>
      </c>
      <c r="AY90" s="116">
        <f aca="true" t="shared" si="24" ref="AY90:BA91">AY91</f>
        <v>0</v>
      </c>
      <c r="AZ90" s="116">
        <f t="shared" si="24"/>
        <v>0</v>
      </c>
      <c r="BA90" s="116">
        <f t="shared" si="24"/>
        <v>0</v>
      </c>
      <c r="BB90" s="116">
        <f>BB91</f>
        <v>244.6</v>
      </c>
      <c r="BC90" s="116">
        <f>BC91</f>
        <v>244.6</v>
      </c>
      <c r="BD90" s="116">
        <f aca="true" t="shared" si="25" ref="BD90:DO91">BD91</f>
        <v>0</v>
      </c>
      <c r="BE90" s="116">
        <f t="shared" si="25"/>
        <v>0</v>
      </c>
      <c r="BF90" s="116">
        <f t="shared" si="25"/>
        <v>0</v>
      </c>
      <c r="BG90" s="116">
        <f t="shared" si="25"/>
        <v>244.6</v>
      </c>
      <c r="BH90" s="116">
        <f t="shared" si="25"/>
        <v>244.6</v>
      </c>
      <c r="BI90" s="116">
        <f t="shared" si="25"/>
        <v>0</v>
      </c>
      <c r="BJ90" s="116">
        <f t="shared" si="25"/>
        <v>0</v>
      </c>
      <c r="BK90" s="116">
        <f t="shared" si="25"/>
        <v>0</v>
      </c>
      <c r="BL90" s="116">
        <f t="shared" si="25"/>
        <v>244.6</v>
      </c>
      <c r="BM90" s="116">
        <f t="shared" si="25"/>
        <v>2580.03</v>
      </c>
      <c r="BN90" s="116">
        <f t="shared" si="25"/>
        <v>2442.15</v>
      </c>
      <c r="BO90" s="116">
        <f t="shared" si="25"/>
        <v>0</v>
      </c>
      <c r="BP90" s="116">
        <f t="shared" si="25"/>
        <v>0</v>
      </c>
      <c r="BQ90" s="116">
        <f t="shared" si="25"/>
        <v>0</v>
      </c>
      <c r="BR90" s="116">
        <f t="shared" si="25"/>
        <v>0</v>
      </c>
      <c r="BS90" s="116">
        <f t="shared" si="25"/>
        <v>0</v>
      </c>
      <c r="BT90" s="116">
        <f t="shared" si="25"/>
        <v>0</v>
      </c>
      <c r="BU90" s="116">
        <f t="shared" si="25"/>
        <v>2580.03</v>
      </c>
      <c r="BV90" s="116">
        <f t="shared" si="25"/>
        <v>2442.15</v>
      </c>
      <c r="BW90" s="116">
        <f t="shared" si="25"/>
        <v>1052.1799999999998</v>
      </c>
      <c r="BX90" s="116">
        <f t="shared" si="25"/>
        <v>0</v>
      </c>
      <c r="BY90" s="116">
        <f t="shared" si="25"/>
        <v>0</v>
      </c>
      <c r="BZ90" s="116">
        <f t="shared" si="25"/>
        <v>0</v>
      </c>
      <c r="CA90" s="116">
        <f t="shared" si="25"/>
        <v>1052.1799999999998</v>
      </c>
      <c r="CB90" s="116">
        <f t="shared" si="25"/>
        <v>244.6</v>
      </c>
      <c r="CC90" s="116">
        <f t="shared" si="25"/>
        <v>0</v>
      </c>
      <c r="CD90" s="116">
        <f t="shared" si="25"/>
        <v>0</v>
      </c>
      <c r="CE90" s="116">
        <f t="shared" si="25"/>
        <v>0</v>
      </c>
      <c r="CF90" s="116">
        <f t="shared" si="25"/>
        <v>244.6</v>
      </c>
      <c r="CG90" s="116">
        <f t="shared" si="25"/>
        <v>244.6</v>
      </c>
      <c r="CH90" s="116">
        <f t="shared" si="25"/>
        <v>0</v>
      </c>
      <c r="CI90" s="116">
        <f t="shared" si="25"/>
        <v>0</v>
      </c>
      <c r="CJ90" s="116">
        <f t="shared" si="25"/>
        <v>0</v>
      </c>
      <c r="CK90" s="116">
        <f t="shared" si="25"/>
        <v>244.6</v>
      </c>
      <c r="CL90" s="116">
        <f t="shared" si="25"/>
        <v>2566.6</v>
      </c>
      <c r="CM90" s="116">
        <f t="shared" si="25"/>
        <v>0</v>
      </c>
      <c r="CN90" s="116"/>
      <c r="CO90" s="116">
        <f t="shared" si="25"/>
        <v>0</v>
      </c>
      <c r="CP90" s="116">
        <f t="shared" si="25"/>
        <v>2580</v>
      </c>
      <c r="CQ90" s="116">
        <f t="shared" si="25"/>
        <v>2442.3</v>
      </c>
      <c r="CR90" s="116">
        <f t="shared" si="25"/>
        <v>0</v>
      </c>
      <c r="CS90" s="116">
        <f t="shared" si="25"/>
        <v>0</v>
      </c>
      <c r="CT90" s="116">
        <f t="shared" si="25"/>
        <v>0</v>
      </c>
      <c r="CU90" s="116">
        <f t="shared" si="25"/>
        <v>2442.3</v>
      </c>
      <c r="CV90" s="116">
        <f t="shared" si="25"/>
        <v>1052.1799999999998</v>
      </c>
      <c r="CW90" s="116">
        <f t="shared" si="25"/>
        <v>0</v>
      </c>
      <c r="CX90" s="116">
        <f t="shared" si="25"/>
        <v>0</v>
      </c>
      <c r="CY90" s="116">
        <f t="shared" si="25"/>
        <v>0</v>
      </c>
      <c r="CZ90" s="116">
        <f>CZ91</f>
        <v>1052.1799999999998</v>
      </c>
      <c r="DA90" s="109">
        <f t="shared" si="25"/>
        <v>244.6</v>
      </c>
      <c r="DB90" s="116">
        <f t="shared" si="25"/>
        <v>0</v>
      </c>
      <c r="DC90" s="116">
        <f t="shared" si="25"/>
        <v>0</v>
      </c>
      <c r="DD90" s="116">
        <f t="shared" si="25"/>
        <v>0</v>
      </c>
      <c r="DE90" s="116">
        <f t="shared" si="25"/>
        <v>244.6</v>
      </c>
      <c r="DF90" s="116">
        <f t="shared" si="25"/>
        <v>912.8399999999999</v>
      </c>
      <c r="DG90" s="116">
        <f t="shared" si="25"/>
        <v>0</v>
      </c>
      <c r="DH90" s="116">
        <f t="shared" si="25"/>
        <v>0</v>
      </c>
      <c r="DI90" s="116">
        <f t="shared" si="25"/>
        <v>0</v>
      </c>
      <c r="DJ90" s="116">
        <f t="shared" si="25"/>
        <v>912.8399999999999</v>
      </c>
      <c r="DK90" s="116">
        <f t="shared" si="25"/>
        <v>1052.1799999999998</v>
      </c>
      <c r="DL90" s="116">
        <f t="shared" si="25"/>
        <v>0</v>
      </c>
      <c r="DM90" s="116">
        <f t="shared" si="25"/>
        <v>0</v>
      </c>
      <c r="DN90" s="116">
        <f t="shared" si="25"/>
        <v>0</v>
      </c>
      <c r="DO90" s="116">
        <f t="shared" si="25"/>
        <v>1052.1799999999998</v>
      </c>
      <c r="DP90" s="116">
        <f aca="true" t="shared" si="26" ref="DP90:DT91">DP91</f>
        <v>244.6</v>
      </c>
      <c r="DQ90" s="116">
        <f t="shared" si="26"/>
        <v>0</v>
      </c>
      <c r="DR90" s="116">
        <f t="shared" si="26"/>
        <v>0</v>
      </c>
      <c r="DS90" s="116">
        <f t="shared" si="26"/>
        <v>0</v>
      </c>
      <c r="DT90" s="116">
        <f t="shared" si="26"/>
        <v>244.6</v>
      </c>
      <c r="DU90" s="110" t="s">
        <v>201</v>
      </c>
      <c r="DV90" s="232"/>
    </row>
    <row r="91" spans="1:126" ht="49.5" customHeight="1">
      <c r="A91" s="16" t="s">
        <v>72</v>
      </c>
      <c r="B91" s="215" t="s">
        <v>73</v>
      </c>
      <c r="C91" s="17" t="s">
        <v>199</v>
      </c>
      <c r="D91" s="17" t="s">
        <v>199</v>
      </c>
      <c r="E91" s="17" t="s">
        <v>199</v>
      </c>
      <c r="F91" s="17" t="s">
        <v>199</v>
      </c>
      <c r="G91" s="17" t="s">
        <v>199</v>
      </c>
      <c r="H91" s="17" t="s">
        <v>199</v>
      </c>
      <c r="I91" s="17" t="s">
        <v>199</v>
      </c>
      <c r="J91" s="17" t="s">
        <v>199</v>
      </c>
      <c r="K91" s="17" t="s">
        <v>199</v>
      </c>
      <c r="L91" s="17" t="s">
        <v>199</v>
      </c>
      <c r="M91" s="17" t="s">
        <v>199</v>
      </c>
      <c r="N91" s="17" t="s">
        <v>199</v>
      </c>
      <c r="O91" s="17" t="s">
        <v>199</v>
      </c>
      <c r="P91" s="17" t="s">
        <v>199</v>
      </c>
      <c r="Q91" s="17" t="s">
        <v>199</v>
      </c>
      <c r="R91" s="17" t="s">
        <v>199</v>
      </c>
      <c r="S91" s="17" t="s">
        <v>199</v>
      </c>
      <c r="T91" s="17" t="s">
        <v>199</v>
      </c>
      <c r="U91" s="17" t="s">
        <v>199</v>
      </c>
      <c r="V91" s="17" t="s">
        <v>199</v>
      </c>
      <c r="W91" s="17" t="s">
        <v>199</v>
      </c>
      <c r="X91" s="17" t="s">
        <v>199</v>
      </c>
      <c r="Y91" s="17" t="s">
        <v>199</v>
      </c>
      <c r="Z91" s="17" t="s">
        <v>199</v>
      </c>
      <c r="AA91" s="17" t="s">
        <v>199</v>
      </c>
      <c r="AB91" s="17" t="s">
        <v>199</v>
      </c>
      <c r="AC91" s="17" t="s">
        <v>199</v>
      </c>
      <c r="AD91" s="17" t="s">
        <v>199</v>
      </c>
      <c r="AE91" s="17" t="s">
        <v>199</v>
      </c>
      <c r="AF91" s="67" t="s">
        <v>199</v>
      </c>
      <c r="AG91" s="103" t="s">
        <v>199</v>
      </c>
      <c r="AH91" s="229" t="s">
        <v>199</v>
      </c>
      <c r="AI91" s="87">
        <f>AI92</f>
        <v>2580.1499999999996</v>
      </c>
      <c r="AJ91" s="87">
        <f>AJ92</f>
        <v>2442.3</v>
      </c>
      <c r="AK91" s="87">
        <f t="shared" si="22"/>
        <v>0</v>
      </c>
      <c r="AL91" s="87">
        <f t="shared" si="22"/>
        <v>0</v>
      </c>
      <c r="AM91" s="87">
        <f t="shared" si="22"/>
        <v>0</v>
      </c>
      <c r="AN91" s="87">
        <f t="shared" si="22"/>
        <v>0</v>
      </c>
      <c r="AO91" s="87">
        <f t="shared" si="22"/>
        <v>0</v>
      </c>
      <c r="AP91" s="87">
        <f t="shared" si="22"/>
        <v>0</v>
      </c>
      <c r="AQ91" s="87">
        <f>AQ92</f>
        <v>2580.1499999999996</v>
      </c>
      <c r="AR91" s="87">
        <f>AR92</f>
        <v>2442.3</v>
      </c>
      <c r="AS91" s="176">
        <f t="shared" si="23"/>
        <v>1052.1799999999998</v>
      </c>
      <c r="AT91" s="176">
        <f t="shared" si="23"/>
        <v>0</v>
      </c>
      <c r="AU91" s="176">
        <f t="shared" si="23"/>
        <v>0</v>
      </c>
      <c r="AV91" s="176">
        <f t="shared" si="23"/>
        <v>0</v>
      </c>
      <c r="AW91" s="176">
        <f>AW92</f>
        <v>1052.1799999999998</v>
      </c>
      <c r="AX91" s="176">
        <f>AX92</f>
        <v>244.6</v>
      </c>
      <c r="AY91" s="176">
        <f t="shared" si="24"/>
        <v>0</v>
      </c>
      <c r="AZ91" s="176">
        <f t="shared" si="24"/>
        <v>0</v>
      </c>
      <c r="BA91" s="176">
        <f t="shared" si="24"/>
        <v>0</v>
      </c>
      <c r="BB91" s="176">
        <f>BB92</f>
        <v>244.6</v>
      </c>
      <c r="BC91" s="176">
        <f>BC92</f>
        <v>244.6</v>
      </c>
      <c r="BD91" s="176">
        <f t="shared" si="25"/>
        <v>0</v>
      </c>
      <c r="BE91" s="176">
        <f t="shared" si="25"/>
        <v>0</v>
      </c>
      <c r="BF91" s="176">
        <f t="shared" si="25"/>
        <v>0</v>
      </c>
      <c r="BG91" s="176">
        <f t="shared" si="25"/>
        <v>244.6</v>
      </c>
      <c r="BH91" s="176">
        <f t="shared" si="25"/>
        <v>244.6</v>
      </c>
      <c r="BI91" s="176">
        <f t="shared" si="25"/>
        <v>0</v>
      </c>
      <c r="BJ91" s="176">
        <f t="shared" si="25"/>
        <v>0</v>
      </c>
      <c r="BK91" s="176">
        <f t="shared" si="25"/>
        <v>0</v>
      </c>
      <c r="BL91" s="176">
        <f t="shared" si="25"/>
        <v>244.6</v>
      </c>
      <c r="BM91" s="86">
        <f t="shared" si="25"/>
        <v>2580.03</v>
      </c>
      <c r="BN91" s="86">
        <f t="shared" si="25"/>
        <v>2442.15</v>
      </c>
      <c r="BO91" s="86">
        <f t="shared" si="25"/>
        <v>0</v>
      </c>
      <c r="BP91" s="86">
        <f t="shared" si="25"/>
        <v>0</v>
      </c>
      <c r="BQ91" s="86">
        <f t="shared" si="25"/>
        <v>0</v>
      </c>
      <c r="BR91" s="86">
        <f t="shared" si="25"/>
        <v>0</v>
      </c>
      <c r="BS91" s="86">
        <f t="shared" si="25"/>
        <v>0</v>
      </c>
      <c r="BT91" s="86">
        <f t="shared" si="25"/>
        <v>0</v>
      </c>
      <c r="BU91" s="86">
        <f t="shared" si="25"/>
        <v>2580.03</v>
      </c>
      <c r="BV91" s="86">
        <f t="shared" si="25"/>
        <v>2442.15</v>
      </c>
      <c r="BW91" s="197">
        <f t="shared" si="25"/>
        <v>1052.1799999999998</v>
      </c>
      <c r="BX91" s="197">
        <f t="shared" si="25"/>
        <v>0</v>
      </c>
      <c r="BY91" s="197">
        <f t="shared" si="25"/>
        <v>0</v>
      </c>
      <c r="BZ91" s="197">
        <f t="shared" si="25"/>
        <v>0</v>
      </c>
      <c r="CA91" s="197">
        <f t="shared" si="25"/>
        <v>1052.1799999999998</v>
      </c>
      <c r="CB91" s="176">
        <f>CF91</f>
        <v>244.6</v>
      </c>
      <c r="CC91" s="176">
        <f t="shared" si="25"/>
        <v>0</v>
      </c>
      <c r="CD91" s="176">
        <f t="shared" si="25"/>
        <v>0</v>
      </c>
      <c r="CE91" s="176">
        <f t="shared" si="25"/>
        <v>0</v>
      </c>
      <c r="CF91" s="176">
        <f>CF92</f>
        <v>244.6</v>
      </c>
      <c r="CG91" s="197">
        <f t="shared" si="25"/>
        <v>244.6</v>
      </c>
      <c r="CH91" s="197">
        <f t="shared" si="25"/>
        <v>0</v>
      </c>
      <c r="CI91" s="197">
        <f t="shared" si="25"/>
        <v>0</v>
      </c>
      <c r="CJ91" s="197">
        <f t="shared" si="25"/>
        <v>0</v>
      </c>
      <c r="CK91" s="197">
        <f t="shared" si="25"/>
        <v>244.6</v>
      </c>
      <c r="CL91" s="176">
        <f t="shared" si="25"/>
        <v>2566.6</v>
      </c>
      <c r="CM91" s="176">
        <f t="shared" si="25"/>
        <v>0</v>
      </c>
      <c r="CN91" s="176">
        <f t="shared" si="25"/>
        <v>0</v>
      </c>
      <c r="CO91" s="176">
        <f t="shared" si="25"/>
        <v>0</v>
      </c>
      <c r="CP91" s="176">
        <f t="shared" si="25"/>
        <v>2580</v>
      </c>
      <c r="CQ91" s="197">
        <f t="shared" si="25"/>
        <v>2442.3</v>
      </c>
      <c r="CR91" s="197">
        <f t="shared" si="25"/>
        <v>0</v>
      </c>
      <c r="CS91" s="197">
        <f t="shared" si="25"/>
        <v>0</v>
      </c>
      <c r="CT91" s="197">
        <f t="shared" si="25"/>
        <v>0</v>
      </c>
      <c r="CU91" s="197">
        <f t="shared" si="25"/>
        <v>2442.3</v>
      </c>
      <c r="CV91" s="176">
        <f t="shared" si="25"/>
        <v>1052.1799999999998</v>
      </c>
      <c r="CW91" s="176">
        <f t="shared" si="25"/>
        <v>0</v>
      </c>
      <c r="CX91" s="176">
        <f t="shared" si="25"/>
        <v>0</v>
      </c>
      <c r="CY91" s="176">
        <f t="shared" si="25"/>
        <v>0</v>
      </c>
      <c r="CZ91" s="176">
        <f>CZ92</f>
        <v>1052.1799999999998</v>
      </c>
      <c r="DA91" s="181">
        <f t="shared" si="25"/>
        <v>244.6</v>
      </c>
      <c r="DB91" s="181">
        <f t="shared" si="25"/>
        <v>0</v>
      </c>
      <c r="DC91" s="181">
        <f t="shared" si="25"/>
        <v>0</v>
      </c>
      <c r="DD91" s="181">
        <f t="shared" si="25"/>
        <v>0</v>
      </c>
      <c r="DE91" s="181">
        <f t="shared" si="25"/>
        <v>244.6</v>
      </c>
      <c r="DF91" s="86">
        <f t="shared" si="25"/>
        <v>912.8399999999999</v>
      </c>
      <c r="DG91" s="86">
        <f t="shared" si="25"/>
        <v>0</v>
      </c>
      <c r="DH91" s="86">
        <f t="shared" si="25"/>
        <v>0</v>
      </c>
      <c r="DI91" s="86">
        <f t="shared" si="25"/>
        <v>0</v>
      </c>
      <c r="DJ91" s="86">
        <f t="shared" si="25"/>
        <v>912.8399999999999</v>
      </c>
      <c r="DK91" s="197">
        <f t="shared" si="25"/>
        <v>1052.1799999999998</v>
      </c>
      <c r="DL91" s="197">
        <f t="shared" si="25"/>
        <v>0</v>
      </c>
      <c r="DM91" s="197">
        <f t="shared" si="25"/>
        <v>0</v>
      </c>
      <c r="DN91" s="197">
        <f t="shared" si="25"/>
        <v>0</v>
      </c>
      <c r="DO91" s="197">
        <f t="shared" si="25"/>
        <v>1052.1799999999998</v>
      </c>
      <c r="DP91" s="181">
        <f t="shared" si="26"/>
        <v>244.6</v>
      </c>
      <c r="DQ91" s="181">
        <f t="shared" si="26"/>
        <v>0</v>
      </c>
      <c r="DR91" s="181">
        <f t="shared" si="26"/>
        <v>0</v>
      </c>
      <c r="DS91" s="181">
        <f t="shared" si="26"/>
        <v>0</v>
      </c>
      <c r="DT91" s="181">
        <f t="shared" si="26"/>
        <v>244.6</v>
      </c>
      <c r="DU91" s="22" t="s">
        <v>266</v>
      </c>
      <c r="DV91" s="15"/>
    </row>
    <row r="92" spans="1:126" ht="111" customHeight="1">
      <c r="A92" s="16" t="s">
        <v>411</v>
      </c>
      <c r="B92" s="215" t="s">
        <v>74</v>
      </c>
      <c r="C92" s="17" t="s">
        <v>199</v>
      </c>
      <c r="D92" s="17" t="s">
        <v>199</v>
      </c>
      <c r="E92" s="17" t="s">
        <v>199</v>
      </c>
      <c r="F92" s="17" t="s">
        <v>199</v>
      </c>
      <c r="G92" s="17" t="s">
        <v>199</v>
      </c>
      <c r="H92" s="17" t="s">
        <v>199</v>
      </c>
      <c r="I92" s="17" t="s">
        <v>199</v>
      </c>
      <c r="J92" s="17" t="s">
        <v>199</v>
      </c>
      <c r="K92" s="17" t="s">
        <v>199</v>
      </c>
      <c r="L92" s="17" t="s">
        <v>199</v>
      </c>
      <c r="M92" s="17" t="s">
        <v>199</v>
      </c>
      <c r="N92" s="17" t="s">
        <v>199</v>
      </c>
      <c r="O92" s="17" t="s">
        <v>199</v>
      </c>
      <c r="P92" s="17" t="s">
        <v>199</v>
      </c>
      <c r="Q92" s="17" t="s">
        <v>199</v>
      </c>
      <c r="R92" s="17" t="s">
        <v>199</v>
      </c>
      <c r="S92" s="17" t="s">
        <v>199</v>
      </c>
      <c r="T92" s="17" t="s">
        <v>199</v>
      </c>
      <c r="U92" s="17" t="s">
        <v>199</v>
      </c>
      <c r="V92" s="17" t="s">
        <v>199</v>
      </c>
      <c r="W92" s="17" t="s">
        <v>199</v>
      </c>
      <c r="X92" s="17" t="s">
        <v>199</v>
      </c>
      <c r="Y92" s="17" t="s">
        <v>199</v>
      </c>
      <c r="Z92" s="17" t="s">
        <v>199</v>
      </c>
      <c r="AA92" s="17" t="s">
        <v>199</v>
      </c>
      <c r="AB92" s="17" t="s">
        <v>199</v>
      </c>
      <c r="AC92" s="17" t="s">
        <v>199</v>
      </c>
      <c r="AD92" s="17" t="s">
        <v>199</v>
      </c>
      <c r="AE92" s="17" t="s">
        <v>199</v>
      </c>
      <c r="AF92" s="67" t="s">
        <v>199</v>
      </c>
      <c r="AG92" s="103" t="s">
        <v>199</v>
      </c>
      <c r="AH92" s="229" t="s">
        <v>199</v>
      </c>
      <c r="AI92" s="87">
        <f>AI93+AI94+AI95+AI96+AI98</f>
        <v>2580.1499999999996</v>
      </c>
      <c r="AJ92" s="87">
        <f>AJ93+AJ94+AJ95+AJ96+AJ98</f>
        <v>2442.3</v>
      </c>
      <c r="AK92" s="87">
        <f aca="true" t="shared" si="27" ref="AK92:CU92">AK93+AK94+AK95+AK96+AK98</f>
        <v>0</v>
      </c>
      <c r="AL92" s="87">
        <f t="shared" si="27"/>
        <v>0</v>
      </c>
      <c r="AM92" s="87">
        <f t="shared" si="27"/>
        <v>0</v>
      </c>
      <c r="AN92" s="87">
        <f t="shared" si="27"/>
        <v>0</v>
      </c>
      <c r="AO92" s="87">
        <f t="shared" si="27"/>
        <v>0</v>
      </c>
      <c r="AP92" s="87">
        <f t="shared" si="27"/>
        <v>0</v>
      </c>
      <c r="AQ92" s="87">
        <f>AQ93+AQ94+AQ95+AQ96+AQ98</f>
        <v>2580.1499999999996</v>
      </c>
      <c r="AR92" s="87">
        <f t="shared" si="27"/>
        <v>2442.3</v>
      </c>
      <c r="AS92" s="176">
        <f t="shared" si="27"/>
        <v>1052.1799999999998</v>
      </c>
      <c r="AT92" s="176">
        <f t="shared" si="27"/>
        <v>0</v>
      </c>
      <c r="AU92" s="176">
        <f t="shared" si="27"/>
        <v>0</v>
      </c>
      <c r="AV92" s="176">
        <f t="shared" si="27"/>
        <v>0</v>
      </c>
      <c r="AW92" s="176">
        <f>AW93+AW94+AW95+AW96+AW98</f>
        <v>1052.1799999999998</v>
      </c>
      <c r="AX92" s="176">
        <f t="shared" si="27"/>
        <v>244.6</v>
      </c>
      <c r="AY92" s="176">
        <f t="shared" si="27"/>
        <v>0</v>
      </c>
      <c r="AZ92" s="176">
        <f t="shared" si="27"/>
        <v>0</v>
      </c>
      <c r="BA92" s="176">
        <f t="shared" si="27"/>
        <v>0</v>
      </c>
      <c r="BB92" s="176">
        <f t="shared" si="27"/>
        <v>244.6</v>
      </c>
      <c r="BC92" s="176">
        <f t="shared" si="27"/>
        <v>244.6</v>
      </c>
      <c r="BD92" s="176">
        <f t="shared" si="27"/>
        <v>0</v>
      </c>
      <c r="BE92" s="176">
        <f t="shared" si="27"/>
        <v>0</v>
      </c>
      <c r="BF92" s="176">
        <f t="shared" si="27"/>
        <v>0</v>
      </c>
      <c r="BG92" s="176">
        <f t="shared" si="27"/>
        <v>244.6</v>
      </c>
      <c r="BH92" s="176">
        <f t="shared" si="27"/>
        <v>244.6</v>
      </c>
      <c r="BI92" s="176">
        <f t="shared" si="27"/>
        <v>0</v>
      </c>
      <c r="BJ92" s="176">
        <f t="shared" si="27"/>
        <v>0</v>
      </c>
      <c r="BK92" s="176">
        <f t="shared" si="27"/>
        <v>0</v>
      </c>
      <c r="BL92" s="176">
        <f t="shared" si="27"/>
        <v>244.6</v>
      </c>
      <c r="BM92" s="87">
        <f>BM93+BM94+BM95+BM96+BM98</f>
        <v>2580.03</v>
      </c>
      <c r="BN92" s="87">
        <f t="shared" si="27"/>
        <v>2442.15</v>
      </c>
      <c r="BO92" s="87">
        <f t="shared" si="27"/>
        <v>0</v>
      </c>
      <c r="BP92" s="87">
        <f t="shared" si="27"/>
        <v>0</v>
      </c>
      <c r="BQ92" s="87">
        <f t="shared" si="27"/>
        <v>0</v>
      </c>
      <c r="BR92" s="87">
        <f t="shared" si="27"/>
        <v>0</v>
      </c>
      <c r="BS92" s="87">
        <f t="shared" si="27"/>
        <v>0</v>
      </c>
      <c r="BT92" s="87">
        <f t="shared" si="27"/>
        <v>0</v>
      </c>
      <c r="BU92" s="87">
        <f>BU93+BU94+BU95+BU96+BU98</f>
        <v>2580.03</v>
      </c>
      <c r="BV92" s="87">
        <f t="shared" si="27"/>
        <v>2442.15</v>
      </c>
      <c r="BW92" s="197">
        <f t="shared" si="27"/>
        <v>1052.1799999999998</v>
      </c>
      <c r="BX92" s="197">
        <f t="shared" si="27"/>
        <v>0</v>
      </c>
      <c r="BY92" s="197">
        <f t="shared" si="27"/>
        <v>0</v>
      </c>
      <c r="BZ92" s="197">
        <f t="shared" si="27"/>
        <v>0</v>
      </c>
      <c r="CA92" s="197">
        <f t="shared" si="27"/>
        <v>1052.1799999999998</v>
      </c>
      <c r="CB92" s="176">
        <f t="shared" si="27"/>
        <v>244.6</v>
      </c>
      <c r="CC92" s="176">
        <f t="shared" si="27"/>
        <v>0</v>
      </c>
      <c r="CD92" s="176">
        <f t="shared" si="27"/>
        <v>0</v>
      </c>
      <c r="CE92" s="176">
        <f t="shared" si="27"/>
        <v>0</v>
      </c>
      <c r="CF92" s="176">
        <f t="shared" si="27"/>
        <v>244.6</v>
      </c>
      <c r="CG92" s="87">
        <f t="shared" si="27"/>
        <v>244.6</v>
      </c>
      <c r="CH92" s="87">
        <f t="shared" si="27"/>
        <v>0</v>
      </c>
      <c r="CI92" s="87">
        <f t="shared" si="27"/>
        <v>0</v>
      </c>
      <c r="CJ92" s="87">
        <f t="shared" si="27"/>
        <v>0</v>
      </c>
      <c r="CK92" s="87">
        <f t="shared" si="27"/>
        <v>244.6</v>
      </c>
      <c r="CL92" s="176">
        <f t="shared" si="27"/>
        <v>2566.6</v>
      </c>
      <c r="CM92" s="176">
        <f t="shared" si="27"/>
        <v>0</v>
      </c>
      <c r="CN92" s="176">
        <f t="shared" si="27"/>
        <v>0</v>
      </c>
      <c r="CO92" s="176">
        <f t="shared" si="27"/>
        <v>0</v>
      </c>
      <c r="CP92" s="176">
        <f t="shared" si="27"/>
        <v>2580</v>
      </c>
      <c r="CQ92" s="87">
        <f t="shared" si="27"/>
        <v>2442.3</v>
      </c>
      <c r="CR92" s="87">
        <f t="shared" si="27"/>
        <v>0</v>
      </c>
      <c r="CS92" s="87">
        <f t="shared" si="27"/>
        <v>0</v>
      </c>
      <c r="CT92" s="87">
        <f t="shared" si="27"/>
        <v>0</v>
      </c>
      <c r="CU92" s="87">
        <f t="shared" si="27"/>
        <v>2442.3</v>
      </c>
      <c r="CV92" s="176">
        <f>CV93+CV94+CV95+CV96+CV98</f>
        <v>1052.1799999999998</v>
      </c>
      <c r="CW92" s="176">
        <f>CW93+CW94+CW95+CW96+CW98</f>
        <v>0</v>
      </c>
      <c r="CX92" s="176">
        <f>CX93+CX94+CX95+CX96+CX98</f>
        <v>0</v>
      </c>
      <c r="CY92" s="176">
        <f>CY93+CY94+CY95+CY96+CY98</f>
        <v>0</v>
      </c>
      <c r="CZ92" s="176">
        <f>CZ93+CZ94+CZ95+CZ96+CZ98</f>
        <v>1052.1799999999998</v>
      </c>
      <c r="DA92" s="176">
        <f aca="true" t="shared" si="28" ref="DA92:DT92">DA93+DA94+DA95+DA96+DA98</f>
        <v>244.6</v>
      </c>
      <c r="DB92" s="176">
        <f t="shared" si="28"/>
        <v>0</v>
      </c>
      <c r="DC92" s="176">
        <f t="shared" si="28"/>
        <v>0</v>
      </c>
      <c r="DD92" s="176">
        <f t="shared" si="28"/>
        <v>0</v>
      </c>
      <c r="DE92" s="176">
        <f t="shared" si="28"/>
        <v>244.6</v>
      </c>
      <c r="DF92" s="87">
        <f t="shared" si="28"/>
        <v>912.8399999999999</v>
      </c>
      <c r="DG92" s="87">
        <f t="shared" si="28"/>
        <v>0</v>
      </c>
      <c r="DH92" s="87">
        <f t="shared" si="28"/>
        <v>0</v>
      </c>
      <c r="DI92" s="87">
        <f t="shared" si="28"/>
        <v>0</v>
      </c>
      <c r="DJ92" s="87">
        <f t="shared" si="28"/>
        <v>912.8399999999999</v>
      </c>
      <c r="DK92" s="197">
        <f t="shared" si="28"/>
        <v>1052.1799999999998</v>
      </c>
      <c r="DL92" s="197">
        <f t="shared" si="28"/>
        <v>0</v>
      </c>
      <c r="DM92" s="197">
        <f t="shared" si="28"/>
        <v>0</v>
      </c>
      <c r="DN92" s="197">
        <f t="shared" si="28"/>
        <v>0</v>
      </c>
      <c r="DO92" s="197">
        <f t="shared" si="28"/>
        <v>1052.1799999999998</v>
      </c>
      <c r="DP92" s="176">
        <f t="shared" si="28"/>
        <v>244.6</v>
      </c>
      <c r="DQ92" s="176"/>
      <c r="DR92" s="176"/>
      <c r="DS92" s="176"/>
      <c r="DT92" s="176">
        <f t="shared" si="28"/>
        <v>244.6</v>
      </c>
      <c r="DU92" s="22" t="s">
        <v>266</v>
      </c>
      <c r="DV92" s="15"/>
    </row>
    <row r="93" spans="1:126" ht="48" customHeight="1">
      <c r="A93" s="61" t="s">
        <v>332</v>
      </c>
      <c r="B93" s="93" t="s">
        <v>75</v>
      </c>
      <c r="C93" s="20" t="s">
        <v>213</v>
      </c>
      <c r="D93" s="21" t="s">
        <v>76</v>
      </c>
      <c r="E93" s="21" t="s">
        <v>215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31" t="s">
        <v>347</v>
      </c>
      <c r="AD93" s="44" t="s">
        <v>95</v>
      </c>
      <c r="AE93" s="31" t="s">
        <v>348</v>
      </c>
      <c r="AF93" s="65"/>
      <c r="AG93" s="101" t="s">
        <v>237</v>
      </c>
      <c r="AH93" s="222" t="s">
        <v>261</v>
      </c>
      <c r="AI93" s="246">
        <f aca="true" t="shared" si="29" ref="AI93:AJ96">AK93+AM93+AO93+AQ93</f>
        <v>289.8</v>
      </c>
      <c r="AJ93" s="246">
        <f t="shared" si="29"/>
        <v>289.8</v>
      </c>
      <c r="AK93" s="244"/>
      <c r="AL93" s="244"/>
      <c r="AM93" s="244"/>
      <c r="AN93" s="244"/>
      <c r="AO93" s="244"/>
      <c r="AP93" s="244"/>
      <c r="AQ93" s="244">
        <v>289.8</v>
      </c>
      <c r="AR93" s="244">
        <v>289.8</v>
      </c>
      <c r="AS93" s="201">
        <f>AT93+AU93+AV93+AW93</f>
        <v>293.57</v>
      </c>
      <c r="AT93" s="201"/>
      <c r="AU93" s="201"/>
      <c r="AV93" s="201"/>
      <c r="AW93" s="201">
        <v>293.57</v>
      </c>
      <c r="AX93" s="201">
        <f>BB93</f>
        <v>0</v>
      </c>
      <c r="AY93" s="201"/>
      <c r="AZ93" s="201"/>
      <c r="BA93" s="201"/>
      <c r="BB93" s="201">
        <v>0</v>
      </c>
      <c r="BC93" s="201">
        <f>BG93</f>
        <v>0</v>
      </c>
      <c r="BD93" s="201"/>
      <c r="BE93" s="201"/>
      <c r="BF93" s="201"/>
      <c r="BG93" s="201">
        <v>0</v>
      </c>
      <c r="BH93" s="201">
        <f>BL93</f>
        <v>0</v>
      </c>
      <c r="BI93" s="201"/>
      <c r="BJ93" s="201"/>
      <c r="BK93" s="201"/>
      <c r="BL93" s="201">
        <v>0</v>
      </c>
      <c r="BM93" s="118">
        <f aca="true" t="shared" si="30" ref="BM93:BN96">BO93+BQ93+BS93+BU93</f>
        <v>289.8</v>
      </c>
      <c r="BN93" s="118">
        <f t="shared" si="30"/>
        <v>289.8</v>
      </c>
      <c r="BO93" s="81"/>
      <c r="BP93" s="81"/>
      <c r="BQ93" s="81"/>
      <c r="BR93" s="81"/>
      <c r="BS93" s="81"/>
      <c r="BT93" s="81"/>
      <c r="BU93" s="244">
        <v>289.8</v>
      </c>
      <c r="BV93" s="244">
        <v>289.8</v>
      </c>
      <c r="BW93" s="205">
        <f>CA93</f>
        <v>293.57</v>
      </c>
      <c r="BX93" s="205"/>
      <c r="BY93" s="205"/>
      <c r="BZ93" s="205"/>
      <c r="CA93" s="205">
        <v>293.57</v>
      </c>
      <c r="CB93" s="201">
        <f>CF93</f>
        <v>0</v>
      </c>
      <c r="CC93" s="201"/>
      <c r="CD93" s="201"/>
      <c r="CE93" s="201"/>
      <c r="CF93" s="201">
        <v>0</v>
      </c>
      <c r="CG93" s="205">
        <f>CK93</f>
        <v>0</v>
      </c>
      <c r="CH93" s="205"/>
      <c r="CI93" s="205"/>
      <c r="CJ93" s="205"/>
      <c r="CK93" s="205">
        <v>0</v>
      </c>
      <c r="CL93" s="201">
        <v>276.4</v>
      </c>
      <c r="CM93" s="201"/>
      <c r="CN93" s="201"/>
      <c r="CO93" s="201"/>
      <c r="CP93" s="201">
        <v>289.8</v>
      </c>
      <c r="CQ93" s="254">
        <f>CR93+CS93+CT93+CU93</f>
        <v>289.8</v>
      </c>
      <c r="CR93" s="244"/>
      <c r="CS93" s="244"/>
      <c r="CT93" s="244"/>
      <c r="CU93" s="244">
        <v>289.8</v>
      </c>
      <c r="CV93" s="201">
        <f>CZ93</f>
        <v>293.57</v>
      </c>
      <c r="CW93" s="201"/>
      <c r="CX93" s="201"/>
      <c r="CY93" s="201"/>
      <c r="CZ93" s="201">
        <v>293.57</v>
      </c>
      <c r="DA93" s="177">
        <f>DE93</f>
        <v>0</v>
      </c>
      <c r="DB93" s="177"/>
      <c r="DC93" s="177"/>
      <c r="DD93" s="177"/>
      <c r="DE93" s="177">
        <v>0</v>
      </c>
      <c r="DF93" s="131">
        <f>DG93+DH93+DI93+DJ93</f>
        <v>293.57</v>
      </c>
      <c r="DG93" s="81"/>
      <c r="DH93" s="81"/>
      <c r="DI93" s="81"/>
      <c r="DJ93" s="131">
        <f>DK93+DL93+DM93+DN93</f>
        <v>293.57</v>
      </c>
      <c r="DK93" s="205">
        <f>DO93</f>
        <v>293.57</v>
      </c>
      <c r="DL93" s="205"/>
      <c r="DM93" s="205"/>
      <c r="DN93" s="205"/>
      <c r="DO93" s="205">
        <v>293.57</v>
      </c>
      <c r="DP93" s="177">
        <f>DQ93+DR93+DS93+DT93</f>
        <v>0</v>
      </c>
      <c r="DQ93" s="177"/>
      <c r="DR93" s="177"/>
      <c r="DS93" s="177"/>
      <c r="DT93" s="177">
        <v>0</v>
      </c>
      <c r="DU93" s="22" t="s">
        <v>266</v>
      </c>
      <c r="DV93" s="15"/>
    </row>
    <row r="94" spans="1:126" ht="60" customHeight="1">
      <c r="A94" s="61" t="s">
        <v>333</v>
      </c>
      <c r="B94" s="93" t="s">
        <v>77</v>
      </c>
      <c r="C94" s="20" t="s">
        <v>213</v>
      </c>
      <c r="D94" s="21" t="s">
        <v>76</v>
      </c>
      <c r="E94" s="21" t="s">
        <v>215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31" t="s">
        <v>349</v>
      </c>
      <c r="AD94" s="44" t="s">
        <v>354</v>
      </c>
      <c r="AE94" s="31" t="s">
        <v>350</v>
      </c>
      <c r="AF94" s="65"/>
      <c r="AG94" s="101" t="s">
        <v>237</v>
      </c>
      <c r="AH94" s="222" t="s">
        <v>295</v>
      </c>
      <c r="AI94" s="246">
        <f t="shared" si="29"/>
        <v>818.95</v>
      </c>
      <c r="AJ94" s="246">
        <f t="shared" si="29"/>
        <v>819</v>
      </c>
      <c r="AK94" s="244"/>
      <c r="AL94" s="244"/>
      <c r="AM94" s="244"/>
      <c r="AN94" s="244"/>
      <c r="AO94" s="244"/>
      <c r="AP94" s="244"/>
      <c r="AQ94" s="244">
        <v>818.95</v>
      </c>
      <c r="AR94" s="244">
        <v>819</v>
      </c>
      <c r="AS94" s="201">
        <f>AT94+AU94+AV94+AW94</f>
        <v>0</v>
      </c>
      <c r="AT94" s="201"/>
      <c r="AU94" s="201"/>
      <c r="AV94" s="201"/>
      <c r="AW94" s="201">
        <v>0</v>
      </c>
      <c r="AX94" s="201">
        <f>BB94</f>
        <v>0</v>
      </c>
      <c r="AY94" s="201"/>
      <c r="AZ94" s="201"/>
      <c r="BA94" s="201"/>
      <c r="BB94" s="201">
        <v>0</v>
      </c>
      <c r="BC94" s="201">
        <f>BG94</f>
        <v>0</v>
      </c>
      <c r="BD94" s="201"/>
      <c r="BE94" s="201"/>
      <c r="BF94" s="201"/>
      <c r="BG94" s="201">
        <v>0</v>
      </c>
      <c r="BH94" s="201">
        <f>BL94</f>
        <v>0</v>
      </c>
      <c r="BI94" s="201"/>
      <c r="BJ94" s="201"/>
      <c r="BK94" s="201"/>
      <c r="BL94" s="201">
        <v>0</v>
      </c>
      <c r="BM94" s="118">
        <f t="shared" si="30"/>
        <v>818.95</v>
      </c>
      <c r="BN94" s="118">
        <f t="shared" si="30"/>
        <v>818.95</v>
      </c>
      <c r="BO94" s="81"/>
      <c r="BP94" s="81"/>
      <c r="BQ94" s="81"/>
      <c r="BR94" s="81"/>
      <c r="BS94" s="81"/>
      <c r="BT94" s="81"/>
      <c r="BU94" s="244">
        <v>818.95</v>
      </c>
      <c r="BV94" s="244">
        <v>818.95</v>
      </c>
      <c r="BW94" s="205">
        <f>CA94</f>
        <v>0</v>
      </c>
      <c r="BX94" s="205"/>
      <c r="BY94" s="205"/>
      <c r="BZ94" s="205"/>
      <c r="CA94" s="205">
        <v>0</v>
      </c>
      <c r="CB94" s="201">
        <f>CF94</f>
        <v>0</v>
      </c>
      <c r="CC94" s="201"/>
      <c r="CD94" s="201"/>
      <c r="CE94" s="201"/>
      <c r="CF94" s="201">
        <v>0</v>
      </c>
      <c r="CG94" s="205">
        <f>CK94</f>
        <v>0</v>
      </c>
      <c r="CH94" s="205"/>
      <c r="CI94" s="205"/>
      <c r="CJ94" s="205"/>
      <c r="CK94" s="205">
        <v>0</v>
      </c>
      <c r="CL94" s="201">
        <f>CP94</f>
        <v>819</v>
      </c>
      <c r="CM94" s="201"/>
      <c r="CN94" s="201"/>
      <c r="CO94" s="201"/>
      <c r="CP94" s="201">
        <v>819</v>
      </c>
      <c r="CQ94" s="255">
        <f>CR94+CS94+CT94+CU94</f>
        <v>819</v>
      </c>
      <c r="CR94" s="244"/>
      <c r="CS94" s="244"/>
      <c r="CT94" s="244"/>
      <c r="CU94" s="244">
        <v>819</v>
      </c>
      <c r="CV94" s="201">
        <f>CZ94</f>
        <v>0</v>
      </c>
      <c r="CW94" s="201"/>
      <c r="CX94" s="201"/>
      <c r="CY94" s="201"/>
      <c r="CZ94" s="201">
        <v>0</v>
      </c>
      <c r="DA94" s="177">
        <f>DE94</f>
        <v>0</v>
      </c>
      <c r="DB94" s="177"/>
      <c r="DC94" s="177"/>
      <c r="DD94" s="177"/>
      <c r="DE94" s="177">
        <v>0</v>
      </c>
      <c r="DF94" s="133">
        <f>DG94+DH94+DI94+DJ94</f>
        <v>0</v>
      </c>
      <c r="DG94" s="81"/>
      <c r="DH94" s="81"/>
      <c r="DI94" s="81"/>
      <c r="DJ94" s="133">
        <f>DK94+DL94+DM94+DN94</f>
        <v>0</v>
      </c>
      <c r="DK94" s="205">
        <f>DO94</f>
        <v>0</v>
      </c>
      <c r="DL94" s="205"/>
      <c r="DM94" s="205"/>
      <c r="DN94" s="205"/>
      <c r="DO94" s="205">
        <v>0</v>
      </c>
      <c r="DP94" s="177">
        <f>DQ94+DR94+DS94+DT94</f>
        <v>0</v>
      </c>
      <c r="DQ94" s="177"/>
      <c r="DR94" s="177"/>
      <c r="DS94" s="177"/>
      <c r="DT94" s="177">
        <v>0</v>
      </c>
      <c r="DU94" s="22" t="s">
        <v>266</v>
      </c>
      <c r="DV94" s="15"/>
    </row>
    <row r="95" spans="1:126" ht="132" customHeight="1">
      <c r="A95" s="61" t="s">
        <v>334</v>
      </c>
      <c r="B95" s="93" t="s">
        <v>78</v>
      </c>
      <c r="C95" s="20" t="s">
        <v>213</v>
      </c>
      <c r="D95" s="21" t="s">
        <v>76</v>
      </c>
      <c r="E95" s="21" t="s">
        <v>215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31" t="s">
        <v>351</v>
      </c>
      <c r="AD95" s="44" t="s">
        <v>352</v>
      </c>
      <c r="AE95" s="31" t="s">
        <v>353</v>
      </c>
      <c r="AF95" s="65"/>
      <c r="AG95" s="101" t="s">
        <v>237</v>
      </c>
      <c r="AH95" s="222" t="s">
        <v>247</v>
      </c>
      <c r="AI95" s="246">
        <f t="shared" si="29"/>
        <v>457.8</v>
      </c>
      <c r="AJ95" s="246">
        <f t="shared" si="29"/>
        <v>457.8</v>
      </c>
      <c r="AK95" s="244"/>
      <c r="AL95" s="244"/>
      <c r="AM95" s="244"/>
      <c r="AN95" s="244"/>
      <c r="AO95" s="244"/>
      <c r="AP95" s="244"/>
      <c r="AQ95" s="244">
        <v>457.8</v>
      </c>
      <c r="AR95" s="244">
        <v>457.8</v>
      </c>
      <c r="AS95" s="201">
        <f>AT95+AU95+AV95+AW95</f>
        <v>0</v>
      </c>
      <c r="AT95" s="201"/>
      <c r="AU95" s="201"/>
      <c r="AV95" s="201"/>
      <c r="AW95" s="201">
        <v>0</v>
      </c>
      <c r="AX95" s="201">
        <f>BB95</f>
        <v>0</v>
      </c>
      <c r="AY95" s="201"/>
      <c r="AZ95" s="201"/>
      <c r="BA95" s="201"/>
      <c r="BB95" s="201">
        <v>0</v>
      </c>
      <c r="BC95" s="201">
        <f>BG95</f>
        <v>0</v>
      </c>
      <c r="BD95" s="201"/>
      <c r="BE95" s="201"/>
      <c r="BF95" s="201"/>
      <c r="BG95" s="201">
        <v>0</v>
      </c>
      <c r="BH95" s="201">
        <f>BL95</f>
        <v>0</v>
      </c>
      <c r="BI95" s="201"/>
      <c r="BJ95" s="201"/>
      <c r="BK95" s="201"/>
      <c r="BL95" s="201">
        <v>0</v>
      </c>
      <c r="BM95" s="118">
        <f t="shared" si="30"/>
        <v>457.77</v>
      </c>
      <c r="BN95" s="118">
        <f t="shared" si="30"/>
        <v>457.77</v>
      </c>
      <c r="BO95" s="81"/>
      <c r="BP95" s="81"/>
      <c r="BQ95" s="81"/>
      <c r="BR95" s="81"/>
      <c r="BS95" s="81"/>
      <c r="BT95" s="81"/>
      <c r="BU95" s="244">
        <v>457.77</v>
      </c>
      <c r="BV95" s="244">
        <v>457.77</v>
      </c>
      <c r="BW95" s="205">
        <f>CA95</f>
        <v>0</v>
      </c>
      <c r="BX95" s="205"/>
      <c r="BY95" s="205"/>
      <c r="BZ95" s="205"/>
      <c r="CA95" s="205">
        <v>0</v>
      </c>
      <c r="CB95" s="201">
        <f>CF95</f>
        <v>0</v>
      </c>
      <c r="CC95" s="201"/>
      <c r="CD95" s="201"/>
      <c r="CE95" s="201"/>
      <c r="CF95" s="201">
        <v>0</v>
      </c>
      <c r="CG95" s="205">
        <f>CK95</f>
        <v>0</v>
      </c>
      <c r="CH95" s="205"/>
      <c r="CI95" s="205"/>
      <c r="CJ95" s="205"/>
      <c r="CK95" s="205">
        <v>0</v>
      </c>
      <c r="CL95" s="201">
        <f>CP95</f>
        <v>458</v>
      </c>
      <c r="CM95" s="201"/>
      <c r="CN95" s="201"/>
      <c r="CO95" s="201"/>
      <c r="CP95" s="201">
        <v>458</v>
      </c>
      <c r="CQ95" s="206">
        <f>CR95+CS95+CT95+CU95</f>
        <v>457.8</v>
      </c>
      <c r="CR95" s="244"/>
      <c r="CS95" s="244"/>
      <c r="CT95" s="244"/>
      <c r="CU95" s="244">
        <v>457.8</v>
      </c>
      <c r="CV95" s="201">
        <f>CZ95</f>
        <v>0</v>
      </c>
      <c r="CW95" s="201"/>
      <c r="CX95" s="201"/>
      <c r="CY95" s="201"/>
      <c r="CZ95" s="201">
        <v>0</v>
      </c>
      <c r="DA95" s="177">
        <f>DE95</f>
        <v>0</v>
      </c>
      <c r="DB95" s="177"/>
      <c r="DC95" s="177"/>
      <c r="DD95" s="177"/>
      <c r="DE95" s="177">
        <v>0</v>
      </c>
      <c r="DF95" s="132">
        <f>DG95+DH95+DI95+DJ95</f>
        <v>0</v>
      </c>
      <c r="DG95" s="81"/>
      <c r="DH95" s="81"/>
      <c r="DI95" s="81"/>
      <c r="DJ95" s="132">
        <f>DK95+DL95+DM95+DN95</f>
        <v>0</v>
      </c>
      <c r="DK95" s="205">
        <f>DO95</f>
        <v>0</v>
      </c>
      <c r="DL95" s="205"/>
      <c r="DM95" s="205"/>
      <c r="DN95" s="205"/>
      <c r="DO95" s="205">
        <v>0</v>
      </c>
      <c r="DP95" s="177">
        <f>DQ95+DR95+DS95+DT95</f>
        <v>0</v>
      </c>
      <c r="DQ95" s="177"/>
      <c r="DR95" s="177"/>
      <c r="DS95" s="177"/>
      <c r="DT95" s="177">
        <v>0</v>
      </c>
      <c r="DU95" s="22" t="s">
        <v>266</v>
      </c>
      <c r="DV95" s="15"/>
    </row>
    <row r="96" spans="1:126" ht="109.5" customHeight="1">
      <c r="A96" s="61" t="s">
        <v>335</v>
      </c>
      <c r="B96" s="93" t="s">
        <v>79</v>
      </c>
      <c r="C96" s="20" t="s">
        <v>213</v>
      </c>
      <c r="D96" s="21" t="s">
        <v>76</v>
      </c>
      <c r="E96" s="21" t="s">
        <v>215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31" t="s">
        <v>355</v>
      </c>
      <c r="AD96" s="44" t="s">
        <v>356</v>
      </c>
      <c r="AE96" s="31" t="s">
        <v>350</v>
      </c>
      <c r="AF96" s="65"/>
      <c r="AG96" s="101" t="s">
        <v>237</v>
      </c>
      <c r="AH96" s="222" t="s">
        <v>247</v>
      </c>
      <c r="AI96" s="246">
        <f t="shared" si="29"/>
        <v>770.4</v>
      </c>
      <c r="AJ96" s="246">
        <f t="shared" si="29"/>
        <v>770.4</v>
      </c>
      <c r="AK96" s="244"/>
      <c r="AL96" s="244"/>
      <c r="AM96" s="244"/>
      <c r="AN96" s="244"/>
      <c r="AO96" s="244"/>
      <c r="AP96" s="244"/>
      <c r="AQ96" s="244">
        <v>770.4</v>
      </c>
      <c r="AR96" s="244">
        <v>770.4</v>
      </c>
      <c r="AS96" s="201">
        <f>AT96+AU96+AV96+AW96</f>
        <v>514</v>
      </c>
      <c r="AT96" s="201"/>
      <c r="AU96" s="201"/>
      <c r="AV96" s="201"/>
      <c r="AW96" s="201">
        <v>514</v>
      </c>
      <c r="AX96" s="201">
        <f>BB96</f>
        <v>0</v>
      </c>
      <c r="AY96" s="201"/>
      <c r="AZ96" s="201"/>
      <c r="BA96" s="201"/>
      <c r="BB96" s="201">
        <v>0</v>
      </c>
      <c r="BC96" s="201">
        <f>BG96</f>
        <v>0</v>
      </c>
      <c r="BD96" s="201"/>
      <c r="BE96" s="201"/>
      <c r="BF96" s="201"/>
      <c r="BG96" s="201">
        <v>0</v>
      </c>
      <c r="BH96" s="201">
        <f>BL96</f>
        <v>0</v>
      </c>
      <c r="BI96" s="201"/>
      <c r="BJ96" s="201"/>
      <c r="BK96" s="201"/>
      <c r="BL96" s="201">
        <v>0</v>
      </c>
      <c r="BM96" s="118">
        <f t="shared" si="30"/>
        <v>770.36</v>
      </c>
      <c r="BN96" s="118">
        <f t="shared" si="30"/>
        <v>770.36</v>
      </c>
      <c r="BO96" s="81"/>
      <c r="BP96" s="81"/>
      <c r="BQ96" s="81"/>
      <c r="BR96" s="81"/>
      <c r="BS96" s="81"/>
      <c r="BT96" s="81"/>
      <c r="BU96" s="244">
        <v>770.36</v>
      </c>
      <c r="BV96" s="244">
        <v>770.36</v>
      </c>
      <c r="BW96" s="205">
        <f>CA96</f>
        <v>514</v>
      </c>
      <c r="BX96" s="205"/>
      <c r="BY96" s="205"/>
      <c r="BZ96" s="205"/>
      <c r="CA96" s="205">
        <v>514</v>
      </c>
      <c r="CB96" s="201">
        <f>CF96</f>
        <v>0</v>
      </c>
      <c r="CC96" s="201"/>
      <c r="CD96" s="201"/>
      <c r="CE96" s="201"/>
      <c r="CF96" s="201">
        <v>0</v>
      </c>
      <c r="CG96" s="205">
        <f>CK96</f>
        <v>0</v>
      </c>
      <c r="CH96" s="205"/>
      <c r="CI96" s="205"/>
      <c r="CJ96" s="205"/>
      <c r="CK96" s="205">
        <v>0</v>
      </c>
      <c r="CL96" s="201">
        <f>CP96</f>
        <v>770</v>
      </c>
      <c r="CM96" s="201"/>
      <c r="CN96" s="201"/>
      <c r="CO96" s="201"/>
      <c r="CP96" s="201">
        <v>770</v>
      </c>
      <c r="CQ96" s="122">
        <f>CR96+CS96+CT96+CU96</f>
        <v>770.4</v>
      </c>
      <c r="CR96" s="244"/>
      <c r="CS96" s="244"/>
      <c r="CT96" s="244"/>
      <c r="CU96" s="244">
        <v>770.4</v>
      </c>
      <c r="CV96" s="201">
        <f>CZ96</f>
        <v>514</v>
      </c>
      <c r="CW96" s="201"/>
      <c r="CX96" s="201"/>
      <c r="CY96" s="201"/>
      <c r="CZ96" s="201">
        <v>514</v>
      </c>
      <c r="DA96" s="177">
        <f>DE96</f>
        <v>0</v>
      </c>
      <c r="DB96" s="177"/>
      <c r="DC96" s="177"/>
      <c r="DD96" s="177"/>
      <c r="DE96" s="177"/>
      <c r="DF96" s="84">
        <f>DG96+DH96+DI96+DJ96</f>
        <v>514</v>
      </c>
      <c r="DG96" s="81"/>
      <c r="DH96" s="81"/>
      <c r="DI96" s="81"/>
      <c r="DJ96" s="84">
        <f>DK96+DL96+DM96+DN96</f>
        <v>514</v>
      </c>
      <c r="DK96" s="205">
        <f>DO96</f>
        <v>514</v>
      </c>
      <c r="DL96" s="205"/>
      <c r="DM96" s="205"/>
      <c r="DN96" s="205"/>
      <c r="DO96" s="205">
        <v>514</v>
      </c>
      <c r="DP96" s="182">
        <f>DQ96+DR96+DS96+DT96</f>
        <v>0</v>
      </c>
      <c r="DQ96" s="177"/>
      <c r="DR96" s="177"/>
      <c r="DS96" s="177"/>
      <c r="DT96" s="177">
        <v>0</v>
      </c>
      <c r="DU96" s="22" t="s">
        <v>266</v>
      </c>
      <c r="DV96" s="15"/>
    </row>
    <row r="97" spans="1:126" ht="78.75" customHeight="1">
      <c r="A97" s="61" t="s">
        <v>336</v>
      </c>
      <c r="B97" s="93" t="s">
        <v>80</v>
      </c>
      <c r="C97" s="20" t="s">
        <v>81</v>
      </c>
      <c r="D97" s="21" t="s">
        <v>82</v>
      </c>
      <c r="E97" s="21" t="s">
        <v>83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65"/>
      <c r="AG97" s="101" t="s">
        <v>261</v>
      </c>
      <c r="AH97" s="222" t="s">
        <v>248</v>
      </c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01" t="s">
        <v>200</v>
      </c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205"/>
      <c r="BX97" s="205"/>
      <c r="BY97" s="205"/>
      <c r="BZ97" s="205"/>
      <c r="CA97" s="205"/>
      <c r="CB97" s="201"/>
      <c r="CC97" s="201"/>
      <c r="CD97" s="201"/>
      <c r="CE97" s="201"/>
      <c r="CF97" s="201"/>
      <c r="CG97" s="205"/>
      <c r="CH97" s="205"/>
      <c r="CI97" s="205"/>
      <c r="CJ97" s="205"/>
      <c r="CK97" s="205"/>
      <c r="CL97" s="201"/>
      <c r="CM97" s="201"/>
      <c r="CN97" s="201"/>
      <c r="CO97" s="201"/>
      <c r="CP97" s="201"/>
      <c r="CQ97" s="205"/>
      <c r="CR97" s="244"/>
      <c r="CS97" s="244"/>
      <c r="CT97" s="244"/>
      <c r="CU97" s="244"/>
      <c r="CV97" s="201" t="s">
        <v>200</v>
      </c>
      <c r="CW97" s="201"/>
      <c r="CX97" s="201"/>
      <c r="CY97" s="201"/>
      <c r="CZ97" s="201"/>
      <c r="DA97" s="177"/>
      <c r="DB97" s="177"/>
      <c r="DC97" s="177"/>
      <c r="DD97" s="177"/>
      <c r="DE97" s="177"/>
      <c r="DF97" s="82"/>
      <c r="DG97" s="81"/>
      <c r="DH97" s="81"/>
      <c r="DI97" s="81"/>
      <c r="DJ97" s="81"/>
      <c r="DK97" s="205"/>
      <c r="DL97" s="205"/>
      <c r="DM97" s="205"/>
      <c r="DN97" s="205"/>
      <c r="DO97" s="350"/>
      <c r="DP97" s="351"/>
      <c r="DQ97" s="348"/>
      <c r="DR97" s="177"/>
      <c r="DS97" s="177"/>
      <c r="DT97" s="177"/>
      <c r="DU97" s="22" t="s">
        <v>249</v>
      </c>
      <c r="DV97" s="15"/>
    </row>
    <row r="98" spans="1:126" ht="39" customHeight="1">
      <c r="A98" s="75">
        <v>6218</v>
      </c>
      <c r="B98" s="94"/>
      <c r="C98" s="12" t="s">
        <v>213</v>
      </c>
      <c r="D98" s="24" t="s">
        <v>76</v>
      </c>
      <c r="E98" s="24" t="s">
        <v>215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31" t="s">
        <v>357</v>
      </c>
      <c r="AD98" s="31" t="s">
        <v>95</v>
      </c>
      <c r="AE98" s="31" t="s">
        <v>350</v>
      </c>
      <c r="AF98" s="66"/>
      <c r="AG98" s="102"/>
      <c r="AH98" s="223"/>
      <c r="AI98" s="246">
        <f>AK98+AM98+AO98+AQ98</f>
        <v>243.2</v>
      </c>
      <c r="AJ98" s="246">
        <f>AL98+AN98+AP98+AR98</f>
        <v>105.3</v>
      </c>
      <c r="AK98" s="245"/>
      <c r="AL98" s="245"/>
      <c r="AM98" s="245"/>
      <c r="AN98" s="245"/>
      <c r="AO98" s="245"/>
      <c r="AP98" s="245"/>
      <c r="AQ98" s="245">
        <v>243.2</v>
      </c>
      <c r="AR98" s="245">
        <v>105.3</v>
      </c>
      <c r="AS98" s="200">
        <f>AT98+AU98+AV98+AW98</f>
        <v>244.61</v>
      </c>
      <c r="AT98" s="200"/>
      <c r="AU98" s="200"/>
      <c r="AV98" s="200"/>
      <c r="AW98" s="200">
        <v>244.61</v>
      </c>
      <c r="AX98" s="200">
        <f>BB98</f>
        <v>244.6</v>
      </c>
      <c r="AY98" s="200"/>
      <c r="AZ98" s="200"/>
      <c r="BA98" s="200"/>
      <c r="BB98" s="200">
        <v>244.6</v>
      </c>
      <c r="BC98" s="200">
        <f>BB98</f>
        <v>244.6</v>
      </c>
      <c r="BD98" s="200"/>
      <c r="BE98" s="200"/>
      <c r="BF98" s="200"/>
      <c r="BG98" s="200">
        <v>244.6</v>
      </c>
      <c r="BH98" s="200">
        <f>BL98</f>
        <v>244.6</v>
      </c>
      <c r="BI98" s="200"/>
      <c r="BJ98" s="200"/>
      <c r="BK98" s="200"/>
      <c r="BL98" s="200">
        <v>244.6</v>
      </c>
      <c r="BM98" s="118">
        <f>BO98+BQ98+BS98+BU98</f>
        <v>243.15</v>
      </c>
      <c r="BN98" s="118">
        <f>BP98+BR98+BT98+BV98</f>
        <v>105.27</v>
      </c>
      <c r="BO98" s="83"/>
      <c r="BP98" s="83"/>
      <c r="BQ98" s="83"/>
      <c r="BR98" s="83"/>
      <c r="BS98" s="83"/>
      <c r="BT98" s="83"/>
      <c r="BU98" s="245">
        <v>243.15</v>
      </c>
      <c r="BV98" s="245">
        <v>105.27</v>
      </c>
      <c r="BW98" s="122">
        <f>CA98</f>
        <v>244.61</v>
      </c>
      <c r="BX98" s="122"/>
      <c r="BY98" s="122"/>
      <c r="BZ98" s="122"/>
      <c r="CA98" s="122">
        <v>244.61</v>
      </c>
      <c r="CB98" s="200">
        <f>CF98</f>
        <v>244.6</v>
      </c>
      <c r="CC98" s="200"/>
      <c r="CD98" s="200"/>
      <c r="CE98" s="200"/>
      <c r="CF98" s="200">
        <v>244.6</v>
      </c>
      <c r="CG98" s="122">
        <f>CK98</f>
        <v>244.6</v>
      </c>
      <c r="CH98" s="122"/>
      <c r="CI98" s="122"/>
      <c r="CJ98" s="122"/>
      <c r="CK98" s="122">
        <v>244.6</v>
      </c>
      <c r="CL98" s="200">
        <f>CP98</f>
        <v>243.2</v>
      </c>
      <c r="CM98" s="200"/>
      <c r="CN98" s="200"/>
      <c r="CO98" s="200"/>
      <c r="CP98" s="200">
        <v>243.2</v>
      </c>
      <c r="CQ98" s="206">
        <f>CR98+CS98+CT98+CU98</f>
        <v>105.3</v>
      </c>
      <c r="CR98" s="245"/>
      <c r="CS98" s="245"/>
      <c r="CT98" s="245"/>
      <c r="CU98" s="245">
        <v>105.3</v>
      </c>
      <c r="CV98" s="200">
        <f>CZ98</f>
        <v>244.61</v>
      </c>
      <c r="CW98" s="200"/>
      <c r="CX98" s="200"/>
      <c r="CY98" s="200"/>
      <c r="CZ98" s="200">
        <v>244.61</v>
      </c>
      <c r="DA98" s="178">
        <f>DE98</f>
        <v>244.6</v>
      </c>
      <c r="DB98" s="178"/>
      <c r="DC98" s="178"/>
      <c r="DD98" s="178"/>
      <c r="DE98" s="200">
        <v>244.6</v>
      </c>
      <c r="DF98" s="84">
        <f>DG98+DH98+DI98+DJ98</f>
        <v>105.27</v>
      </c>
      <c r="DG98" s="83"/>
      <c r="DH98" s="83"/>
      <c r="DI98" s="83"/>
      <c r="DJ98" s="245">
        <v>105.27</v>
      </c>
      <c r="DK98" s="122">
        <f>DO98</f>
        <v>244.61</v>
      </c>
      <c r="DL98" s="122"/>
      <c r="DM98" s="122"/>
      <c r="DN98" s="122"/>
      <c r="DO98" s="122">
        <v>244.61</v>
      </c>
      <c r="DP98" s="349">
        <f>DQ98+DR98+DS98+DT98</f>
        <v>244.6</v>
      </c>
      <c r="DQ98" s="178"/>
      <c r="DR98" s="178"/>
      <c r="DS98" s="178"/>
      <c r="DT98" s="200">
        <v>244.6</v>
      </c>
      <c r="DU98" s="25" t="s">
        <v>249</v>
      </c>
      <c r="DV98" s="15"/>
    </row>
    <row r="99" spans="1:126" ht="141.75" customHeight="1">
      <c r="A99" s="123" t="s">
        <v>412</v>
      </c>
      <c r="B99" s="124" t="s">
        <v>84</v>
      </c>
      <c r="C99" s="125" t="s">
        <v>213</v>
      </c>
      <c r="D99" s="126" t="s">
        <v>76</v>
      </c>
      <c r="E99" s="126" t="s">
        <v>215</v>
      </c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7"/>
      <c r="AG99" s="128" t="s">
        <v>237</v>
      </c>
      <c r="AH99" s="230" t="s">
        <v>247</v>
      </c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  <c r="BJ99" s="203"/>
      <c r="BK99" s="203"/>
      <c r="BL99" s="203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207"/>
      <c r="BX99" s="207"/>
      <c r="BY99" s="207"/>
      <c r="BZ99" s="207"/>
      <c r="CA99" s="207"/>
      <c r="CB99" s="203"/>
      <c r="CC99" s="203"/>
      <c r="CD99" s="203"/>
      <c r="CE99" s="203"/>
      <c r="CF99" s="203"/>
      <c r="CG99" s="207"/>
      <c r="CH99" s="207"/>
      <c r="CI99" s="207"/>
      <c r="CJ99" s="207"/>
      <c r="CK99" s="207"/>
      <c r="CL99" s="203"/>
      <c r="CM99" s="203"/>
      <c r="CN99" s="203"/>
      <c r="CO99" s="203"/>
      <c r="CP99" s="203"/>
      <c r="CQ99" s="207"/>
      <c r="CR99" s="247"/>
      <c r="CS99" s="247"/>
      <c r="CT99" s="247"/>
      <c r="CU99" s="247"/>
      <c r="CV99" s="203"/>
      <c r="CW99" s="203"/>
      <c r="CX99" s="203"/>
      <c r="CY99" s="203"/>
      <c r="CZ99" s="203"/>
      <c r="DA99" s="182"/>
      <c r="DB99" s="182"/>
      <c r="DC99" s="182"/>
      <c r="DD99" s="182"/>
      <c r="DE99" s="182"/>
      <c r="DF99" s="129"/>
      <c r="DG99" s="119"/>
      <c r="DH99" s="119"/>
      <c r="DI99" s="119"/>
      <c r="DJ99" s="119"/>
      <c r="DK99" s="207"/>
      <c r="DL99" s="207"/>
      <c r="DM99" s="207"/>
      <c r="DN99" s="207"/>
      <c r="DO99" s="207"/>
      <c r="DP99" s="182"/>
      <c r="DQ99" s="182"/>
      <c r="DR99" s="182"/>
      <c r="DS99" s="182"/>
      <c r="DT99" s="182"/>
      <c r="DU99" s="130" t="s">
        <v>266</v>
      </c>
      <c r="DV99" s="15"/>
    </row>
    <row r="100" spans="1:126" ht="77.25" customHeight="1">
      <c r="A100" s="280"/>
      <c r="B100" s="281"/>
      <c r="C100" s="282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4"/>
      <c r="AG100" s="285"/>
      <c r="AH100" s="286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7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  <c r="BI100" s="288"/>
      <c r="BJ100" s="288"/>
      <c r="BK100" s="288"/>
      <c r="BL100" s="288"/>
      <c r="BM100" s="289"/>
      <c r="BN100" s="289"/>
      <c r="BO100" s="289"/>
      <c r="BP100" s="289"/>
      <c r="BQ100" s="289"/>
      <c r="BR100" s="289"/>
      <c r="BS100" s="289"/>
      <c r="BT100" s="289"/>
      <c r="BU100" s="289"/>
      <c r="BV100" s="289"/>
      <c r="BW100" s="290"/>
      <c r="BX100" s="290"/>
      <c r="BY100" s="290"/>
      <c r="BZ100" s="290"/>
      <c r="CA100" s="290"/>
      <c r="CB100" s="288"/>
      <c r="CC100" s="288"/>
      <c r="CD100" s="288"/>
      <c r="CE100" s="288"/>
      <c r="CF100" s="288"/>
      <c r="CG100" s="290"/>
      <c r="CH100" s="290"/>
      <c r="CI100" s="290"/>
      <c r="CJ100" s="290"/>
      <c r="CK100" s="290"/>
      <c r="CL100" s="288"/>
      <c r="CM100" s="288"/>
      <c r="CN100" s="288"/>
      <c r="CO100" s="288"/>
      <c r="CP100" s="288"/>
      <c r="CQ100" s="290"/>
      <c r="CR100" s="287"/>
      <c r="CS100" s="287"/>
      <c r="CT100" s="287"/>
      <c r="CU100" s="287"/>
      <c r="CV100" s="288"/>
      <c r="CW100" s="288"/>
      <c r="CX100" s="288"/>
      <c r="CY100" s="288"/>
      <c r="CZ100" s="288"/>
      <c r="DA100" s="291"/>
      <c r="DB100" s="291"/>
      <c r="DC100" s="291"/>
      <c r="DD100" s="291"/>
      <c r="DE100" s="291"/>
      <c r="DF100" s="292"/>
      <c r="DG100" s="289"/>
      <c r="DH100" s="289"/>
      <c r="DI100" s="289"/>
      <c r="DJ100" s="289"/>
      <c r="DK100" s="290"/>
      <c r="DL100" s="290"/>
      <c r="DM100" s="290"/>
      <c r="DN100" s="290"/>
      <c r="DO100" s="290"/>
      <c r="DP100" s="291"/>
      <c r="DQ100" s="291"/>
      <c r="DR100" s="291"/>
      <c r="DS100" s="291"/>
      <c r="DT100" s="291"/>
      <c r="DU100" s="293"/>
      <c r="DV100" s="15"/>
    </row>
    <row r="101" spans="1:126" ht="15">
      <c r="A101" s="298" t="s">
        <v>364</v>
      </c>
      <c r="B101" s="299"/>
      <c r="C101" s="210" t="s">
        <v>165</v>
      </c>
      <c r="D101" s="356"/>
      <c r="E101" s="357"/>
      <c r="F101" s="6"/>
      <c r="G101" s="358" t="s">
        <v>405</v>
      </c>
      <c r="H101" s="359"/>
      <c r="I101" s="359"/>
      <c r="J101" s="213"/>
      <c r="K101" s="360"/>
      <c r="L101" s="361"/>
      <c r="M101" s="213"/>
      <c r="N101" s="213"/>
      <c r="O101" s="213"/>
      <c r="P101" s="213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3"/>
      <c r="AG101" s="100"/>
      <c r="AH101" s="218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208"/>
      <c r="BX101" s="208"/>
      <c r="BY101" s="208"/>
      <c r="BZ101" s="208"/>
      <c r="CA101" s="208"/>
      <c r="CB101" s="204"/>
      <c r="CC101" s="204"/>
      <c r="CD101" s="204"/>
      <c r="CE101" s="204"/>
      <c r="CF101" s="204"/>
      <c r="CG101" s="208"/>
      <c r="CH101" s="208"/>
      <c r="CI101" s="208"/>
      <c r="CJ101" s="208"/>
      <c r="CK101" s="208"/>
      <c r="CL101" s="204"/>
      <c r="CM101" s="204"/>
      <c r="CN101" s="204"/>
      <c r="CO101" s="204"/>
      <c r="CP101" s="204"/>
      <c r="CQ101" s="208"/>
      <c r="CR101" s="208"/>
      <c r="CS101" s="208"/>
      <c r="CT101" s="208"/>
      <c r="CU101" s="208"/>
      <c r="CV101" s="241"/>
      <c r="CW101" s="241"/>
      <c r="CX101" s="241"/>
      <c r="CY101" s="241"/>
      <c r="CZ101" s="241"/>
      <c r="DA101" s="174"/>
      <c r="DB101" s="174"/>
      <c r="DC101" s="174"/>
      <c r="DD101" s="174"/>
      <c r="DE101" s="188"/>
      <c r="DF101" s="80"/>
      <c r="DG101" s="80"/>
      <c r="DH101" s="80"/>
      <c r="DI101" s="80"/>
      <c r="DJ101" s="80"/>
      <c r="DK101" s="266"/>
      <c r="DL101" s="266"/>
      <c r="DM101" s="266"/>
      <c r="DN101" s="266"/>
      <c r="DO101" s="266"/>
      <c r="DP101" s="188"/>
      <c r="DQ101" s="188"/>
      <c r="DR101" s="188"/>
      <c r="DS101" s="188"/>
      <c r="DT101" s="188"/>
      <c r="DU101" s="26"/>
      <c r="DV101" s="15"/>
    </row>
    <row r="102" spans="1:126" ht="15">
      <c r="A102" s="210"/>
      <c r="B102" s="95"/>
      <c r="C102" s="210"/>
      <c r="D102" s="362" t="s">
        <v>163</v>
      </c>
      <c r="E102" s="363"/>
      <c r="F102" s="6"/>
      <c r="G102" s="294"/>
      <c r="H102" s="294"/>
      <c r="I102" s="294"/>
      <c r="J102" s="213"/>
      <c r="K102" s="213"/>
      <c r="L102" s="213"/>
      <c r="M102" s="213"/>
      <c r="N102" s="213"/>
      <c r="O102" s="213"/>
      <c r="P102" s="213"/>
      <c r="Q102" s="6"/>
      <c r="R102" s="6"/>
      <c r="S102" s="6"/>
      <c r="T102" s="6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62"/>
      <c r="AG102" s="98"/>
      <c r="AH102" s="217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209"/>
      <c r="BX102" s="209"/>
      <c r="BY102" s="209"/>
      <c r="BZ102" s="209"/>
      <c r="CA102" s="209"/>
      <c r="CB102" s="260"/>
      <c r="CC102" s="260"/>
      <c r="CD102" s="260"/>
      <c r="CE102" s="260"/>
      <c r="CF102" s="260"/>
      <c r="CG102" s="209"/>
      <c r="CH102" s="209"/>
      <c r="CI102" s="209"/>
      <c r="CJ102" s="209"/>
      <c r="CK102" s="209"/>
      <c r="CL102" s="260"/>
      <c r="CM102" s="260"/>
      <c r="CN102" s="260"/>
      <c r="CO102" s="260"/>
      <c r="CP102" s="260"/>
      <c r="CQ102" s="209"/>
      <c r="CR102" s="209"/>
      <c r="CS102" s="209"/>
      <c r="CT102" s="209"/>
      <c r="CU102" s="209"/>
      <c r="CV102" s="240"/>
      <c r="CW102" s="240"/>
      <c r="CX102" s="240"/>
      <c r="CY102" s="240"/>
      <c r="CZ102" s="240"/>
      <c r="DA102" s="173"/>
      <c r="DB102" s="173"/>
      <c r="DC102" s="173"/>
      <c r="DD102" s="173"/>
      <c r="DE102" s="186"/>
      <c r="DF102" s="77"/>
      <c r="DG102" s="77"/>
      <c r="DH102" s="77"/>
      <c r="DI102" s="77"/>
      <c r="DJ102" s="77"/>
      <c r="DK102" s="265"/>
      <c r="DL102" s="265"/>
      <c r="DM102" s="265"/>
      <c r="DN102" s="265"/>
      <c r="DO102" s="265"/>
      <c r="DP102" s="186"/>
      <c r="DQ102" s="186"/>
      <c r="DR102" s="186"/>
      <c r="DS102" s="186"/>
      <c r="DT102" s="186"/>
      <c r="DU102" s="15"/>
      <c r="DV102" s="15"/>
    </row>
    <row r="103" spans="1:126" ht="15">
      <c r="A103" s="210"/>
      <c r="B103" s="95"/>
      <c r="C103" s="210"/>
      <c r="D103" s="210"/>
      <c r="E103" s="210"/>
      <c r="F103" s="6"/>
      <c r="G103" s="294"/>
      <c r="H103" s="294"/>
      <c r="I103" s="294"/>
      <c r="J103" s="213"/>
      <c r="K103" s="213"/>
      <c r="L103" s="213"/>
      <c r="M103" s="213"/>
      <c r="N103" s="213"/>
      <c r="O103" s="213"/>
      <c r="P103" s="213"/>
      <c r="Q103" s="6"/>
      <c r="R103" s="6"/>
      <c r="S103" s="6"/>
      <c r="T103" s="6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62"/>
      <c r="AG103" s="98"/>
      <c r="AH103" s="217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209"/>
      <c r="BX103" s="209"/>
      <c r="BY103" s="209"/>
      <c r="BZ103" s="209"/>
      <c r="CA103" s="209"/>
      <c r="CB103" s="260"/>
      <c r="CC103" s="260"/>
      <c r="CD103" s="260"/>
      <c r="CE103" s="260"/>
      <c r="CF103" s="260"/>
      <c r="CG103" s="209"/>
      <c r="CH103" s="209"/>
      <c r="CI103" s="209"/>
      <c r="CJ103" s="209"/>
      <c r="CK103" s="209"/>
      <c r="CL103" s="260"/>
      <c r="CM103" s="260"/>
      <c r="CN103" s="260"/>
      <c r="CO103" s="260"/>
      <c r="CP103" s="260"/>
      <c r="CQ103" s="209"/>
      <c r="CR103" s="209"/>
      <c r="CS103" s="209"/>
      <c r="CT103" s="209"/>
      <c r="CU103" s="209"/>
      <c r="CV103" s="240"/>
      <c r="CW103" s="240"/>
      <c r="CX103" s="240"/>
      <c r="CY103" s="240"/>
      <c r="CZ103" s="240"/>
      <c r="DA103" s="173"/>
      <c r="DB103" s="173"/>
      <c r="DC103" s="173"/>
      <c r="DD103" s="173"/>
      <c r="DE103" s="186"/>
      <c r="DF103" s="77"/>
      <c r="DG103" s="77"/>
      <c r="DH103" s="77"/>
      <c r="DI103" s="77"/>
      <c r="DJ103" s="77"/>
      <c r="DK103" s="265"/>
      <c r="DL103" s="265"/>
      <c r="DM103" s="265"/>
      <c r="DN103" s="265"/>
      <c r="DO103" s="265"/>
      <c r="DP103" s="186"/>
      <c r="DQ103" s="186"/>
      <c r="DR103" s="186"/>
      <c r="DS103" s="186"/>
      <c r="DT103" s="186"/>
      <c r="DU103" s="15"/>
      <c r="DV103" s="15"/>
    </row>
    <row r="104" spans="1:126" ht="15">
      <c r="A104" s="212"/>
      <c r="B104" s="96"/>
      <c r="C104" s="210"/>
      <c r="D104" s="210"/>
      <c r="E104" s="210"/>
      <c r="F104" s="210"/>
      <c r="G104" s="294"/>
      <c r="H104" s="294"/>
      <c r="I104" s="295"/>
      <c r="J104" s="213"/>
      <c r="K104" s="213"/>
      <c r="L104" s="213"/>
      <c r="M104" s="213"/>
      <c r="N104" s="213"/>
      <c r="O104" s="213"/>
      <c r="P104" s="213"/>
      <c r="Q104" s="6"/>
      <c r="R104" s="6"/>
      <c r="S104" s="6"/>
      <c r="T104" s="6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62"/>
      <c r="AG104" s="98"/>
      <c r="AH104" s="217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  <c r="BC104" s="260"/>
      <c r="BD104" s="260"/>
      <c r="BE104" s="260"/>
      <c r="BF104" s="260"/>
      <c r="BG104" s="260"/>
      <c r="BH104" s="260"/>
      <c r="BI104" s="260"/>
      <c r="BJ104" s="260"/>
      <c r="BK104" s="260"/>
      <c r="BL104" s="260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209"/>
      <c r="BX104" s="209"/>
      <c r="BY104" s="209"/>
      <c r="BZ104" s="209"/>
      <c r="CA104" s="209"/>
      <c r="CB104" s="260"/>
      <c r="CC104" s="260"/>
      <c r="CD104" s="260"/>
      <c r="CE104" s="260"/>
      <c r="CF104" s="260"/>
      <c r="CG104" s="209"/>
      <c r="CH104" s="209"/>
      <c r="CI104" s="209"/>
      <c r="CJ104" s="209"/>
      <c r="CK104" s="209"/>
      <c r="CL104" s="260"/>
      <c r="CM104" s="260"/>
      <c r="CN104" s="260"/>
      <c r="CO104" s="260"/>
      <c r="CP104" s="260"/>
      <c r="CQ104" s="209"/>
      <c r="CR104" s="209"/>
      <c r="CS104" s="209"/>
      <c r="CT104" s="209"/>
      <c r="CU104" s="209"/>
      <c r="CV104" s="240"/>
      <c r="CW104" s="240"/>
      <c r="CX104" s="240"/>
      <c r="CY104" s="240"/>
      <c r="CZ104" s="240"/>
      <c r="DA104" s="173"/>
      <c r="DB104" s="173"/>
      <c r="DC104" s="173"/>
      <c r="DD104" s="173"/>
      <c r="DE104" s="186"/>
      <c r="DF104" s="77"/>
      <c r="DG104" s="77"/>
      <c r="DH104" s="77"/>
      <c r="DI104" s="77"/>
      <c r="DJ104" s="77"/>
      <c r="DK104" s="265"/>
      <c r="DL104" s="265"/>
      <c r="DM104" s="265"/>
      <c r="DN104" s="265"/>
      <c r="DO104" s="265"/>
      <c r="DP104" s="186"/>
      <c r="DQ104" s="186"/>
      <c r="DR104" s="186"/>
      <c r="DS104" s="186"/>
      <c r="DT104" s="186"/>
      <c r="DU104" s="15"/>
      <c r="DV104" s="15"/>
    </row>
    <row r="105" spans="1:126" ht="15">
      <c r="A105" s="297" t="s">
        <v>406</v>
      </c>
      <c r="B105" s="296"/>
      <c r="C105" s="210"/>
      <c r="D105" s="14"/>
      <c r="E105" s="14"/>
      <c r="F105" s="210"/>
      <c r="G105" s="364" t="s">
        <v>404</v>
      </c>
      <c r="H105" s="364"/>
      <c r="I105" s="364"/>
      <c r="J105" s="213"/>
      <c r="K105" s="27" t="s">
        <v>363</v>
      </c>
      <c r="L105" s="28"/>
      <c r="M105" s="28"/>
      <c r="N105" s="29"/>
      <c r="O105" s="213"/>
      <c r="P105" s="213"/>
      <c r="Q105" s="6"/>
      <c r="R105" s="6"/>
      <c r="S105" s="6"/>
      <c r="T105" s="6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62"/>
      <c r="AG105" s="98"/>
      <c r="AH105" s="217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60"/>
      <c r="AT105" s="260"/>
      <c r="AU105" s="260"/>
      <c r="AV105" s="260"/>
      <c r="AW105" s="260"/>
      <c r="AX105" s="260"/>
      <c r="AY105" s="260"/>
      <c r="AZ105" s="260"/>
      <c r="BA105" s="260"/>
      <c r="BB105" s="260"/>
      <c r="BC105" s="260"/>
      <c r="BD105" s="260"/>
      <c r="BE105" s="260"/>
      <c r="BF105" s="260"/>
      <c r="BG105" s="260"/>
      <c r="BH105" s="260"/>
      <c r="BI105" s="260"/>
      <c r="BJ105" s="260"/>
      <c r="BK105" s="260"/>
      <c r="BL105" s="260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209"/>
      <c r="BX105" s="209"/>
      <c r="BY105" s="209"/>
      <c r="BZ105" s="209"/>
      <c r="CA105" s="209"/>
      <c r="CB105" s="260"/>
      <c r="CC105" s="260"/>
      <c r="CD105" s="260"/>
      <c r="CE105" s="260"/>
      <c r="CF105" s="260"/>
      <c r="CG105" s="209"/>
      <c r="CH105" s="209"/>
      <c r="CI105" s="209"/>
      <c r="CJ105" s="209"/>
      <c r="CK105" s="209"/>
      <c r="CL105" s="260"/>
      <c r="CM105" s="260"/>
      <c r="CN105" s="260"/>
      <c r="CO105" s="260"/>
      <c r="CP105" s="260"/>
      <c r="CQ105" s="209"/>
      <c r="CR105" s="209"/>
      <c r="CS105" s="209"/>
      <c r="CT105" s="209"/>
      <c r="CU105" s="209"/>
      <c r="CV105" s="240"/>
      <c r="CW105" s="240"/>
      <c r="CX105" s="240"/>
      <c r="CY105" s="240"/>
      <c r="CZ105" s="240"/>
      <c r="DA105" s="173"/>
      <c r="DB105" s="173"/>
      <c r="DC105" s="173"/>
      <c r="DD105" s="173"/>
      <c r="DE105" s="186"/>
      <c r="DF105" s="77"/>
      <c r="DG105" s="77"/>
      <c r="DH105" s="77"/>
      <c r="DI105" s="77"/>
      <c r="DJ105" s="77"/>
      <c r="DK105" s="265"/>
      <c r="DL105" s="265"/>
      <c r="DM105" s="265"/>
      <c r="DN105" s="265"/>
      <c r="DO105" s="265"/>
      <c r="DP105" s="186"/>
      <c r="DQ105" s="186"/>
      <c r="DR105" s="186"/>
      <c r="DS105" s="186"/>
      <c r="DT105" s="186"/>
      <c r="DU105" s="15"/>
      <c r="DV105" s="15"/>
    </row>
    <row r="106" spans="1:126" ht="15">
      <c r="A106" s="365" t="s">
        <v>164</v>
      </c>
      <c r="B106" s="366"/>
      <c r="C106" s="210" t="s">
        <v>165</v>
      </c>
      <c r="D106" s="367" t="s">
        <v>163</v>
      </c>
      <c r="E106" s="368"/>
      <c r="F106" s="6"/>
      <c r="G106" s="367" t="s">
        <v>166</v>
      </c>
      <c r="H106" s="368"/>
      <c r="I106" s="368"/>
      <c r="J106" s="213"/>
      <c r="K106" s="27" t="s">
        <v>85</v>
      </c>
      <c r="L106" s="28"/>
      <c r="M106" s="28"/>
      <c r="N106" s="29"/>
      <c r="O106" s="6"/>
      <c r="P106" s="6"/>
      <c r="Q106" s="6"/>
      <c r="R106" s="6"/>
      <c r="S106" s="6"/>
      <c r="T106" s="6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62"/>
      <c r="AG106" s="98"/>
      <c r="AH106" s="217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60"/>
      <c r="AT106" s="260"/>
      <c r="AU106" s="260"/>
      <c r="AV106" s="260"/>
      <c r="AW106" s="260"/>
      <c r="AX106" s="260"/>
      <c r="AY106" s="260"/>
      <c r="AZ106" s="260"/>
      <c r="BA106" s="260"/>
      <c r="BB106" s="260"/>
      <c r="BC106" s="260"/>
      <c r="BD106" s="260"/>
      <c r="BE106" s="260"/>
      <c r="BF106" s="260"/>
      <c r="BG106" s="260"/>
      <c r="BH106" s="260"/>
      <c r="BI106" s="260"/>
      <c r="BJ106" s="260"/>
      <c r="BK106" s="260"/>
      <c r="BL106" s="260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209"/>
      <c r="BX106" s="209"/>
      <c r="BY106" s="209"/>
      <c r="BZ106" s="209"/>
      <c r="CA106" s="209"/>
      <c r="CB106" s="260"/>
      <c r="CC106" s="260"/>
      <c r="CD106" s="260"/>
      <c r="CE106" s="260"/>
      <c r="CF106" s="260"/>
      <c r="CG106" s="209"/>
      <c r="CH106" s="209"/>
      <c r="CI106" s="209"/>
      <c r="CJ106" s="209"/>
      <c r="CK106" s="209"/>
      <c r="CL106" s="260"/>
      <c r="CM106" s="260"/>
      <c r="CN106" s="260"/>
      <c r="CO106" s="260"/>
      <c r="CP106" s="260"/>
      <c r="CQ106" s="209"/>
      <c r="CR106" s="209"/>
      <c r="CS106" s="209"/>
      <c r="CT106" s="209"/>
      <c r="CU106" s="209"/>
      <c r="CV106" s="240"/>
      <c r="CW106" s="240"/>
      <c r="CX106" s="240"/>
      <c r="CY106" s="240"/>
      <c r="CZ106" s="240"/>
      <c r="DA106" s="173"/>
      <c r="DB106" s="173"/>
      <c r="DC106" s="173"/>
      <c r="DD106" s="173"/>
      <c r="DE106" s="186"/>
      <c r="DF106" s="77"/>
      <c r="DG106" s="77"/>
      <c r="DH106" s="77"/>
      <c r="DI106" s="77"/>
      <c r="DJ106" s="77"/>
      <c r="DK106" s="265"/>
      <c r="DL106" s="265"/>
      <c r="DM106" s="265"/>
      <c r="DN106" s="265"/>
      <c r="DO106" s="265"/>
      <c r="DP106" s="186"/>
      <c r="DQ106" s="186"/>
      <c r="DR106" s="186"/>
      <c r="DS106" s="186"/>
      <c r="DT106" s="186"/>
      <c r="DU106" s="15"/>
      <c r="DV106" s="15"/>
    </row>
    <row r="107" spans="1:126" ht="15">
      <c r="A107" s="212" t="s">
        <v>167</v>
      </c>
      <c r="B107" s="96"/>
      <c r="C107" s="210"/>
      <c r="D107" s="210"/>
      <c r="E107" s="210"/>
      <c r="F107" s="210"/>
      <c r="G107" s="210"/>
      <c r="H107" s="210"/>
      <c r="I107" s="5"/>
      <c r="J107" s="213"/>
      <c r="K107" s="210"/>
      <c r="L107" s="210"/>
      <c r="M107" s="210"/>
      <c r="N107" s="210"/>
      <c r="O107" s="210"/>
      <c r="P107" s="4"/>
      <c r="Q107" s="6"/>
      <c r="R107" s="6"/>
      <c r="S107" s="6"/>
      <c r="T107" s="6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62"/>
      <c r="AG107" s="98"/>
      <c r="AH107" s="217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60"/>
      <c r="AT107" s="260"/>
      <c r="AU107" s="260"/>
      <c r="AV107" s="260"/>
      <c r="AW107" s="260"/>
      <c r="AX107" s="260"/>
      <c r="AY107" s="260"/>
      <c r="AZ107" s="260"/>
      <c r="BA107" s="260"/>
      <c r="BB107" s="260"/>
      <c r="BC107" s="260"/>
      <c r="BD107" s="260"/>
      <c r="BE107" s="260"/>
      <c r="BF107" s="260"/>
      <c r="BG107" s="260"/>
      <c r="BH107" s="260"/>
      <c r="BI107" s="260"/>
      <c r="BJ107" s="260"/>
      <c r="BK107" s="260"/>
      <c r="BL107" s="260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209"/>
      <c r="BX107" s="209"/>
      <c r="BY107" s="209"/>
      <c r="BZ107" s="209"/>
      <c r="CA107" s="209"/>
      <c r="CB107" s="260"/>
      <c r="CC107" s="260"/>
      <c r="CD107" s="260"/>
      <c r="CE107" s="260"/>
      <c r="CF107" s="260"/>
      <c r="CG107" s="209"/>
      <c r="CH107" s="209"/>
      <c r="CI107" s="209"/>
      <c r="CJ107" s="209"/>
      <c r="CK107" s="209"/>
      <c r="CL107" s="260"/>
      <c r="CM107" s="260"/>
      <c r="CN107" s="260"/>
      <c r="CO107" s="260"/>
      <c r="CP107" s="260"/>
      <c r="CQ107" s="209"/>
      <c r="CR107" s="209"/>
      <c r="CS107" s="209"/>
      <c r="CT107" s="209"/>
      <c r="CU107" s="209"/>
      <c r="CV107" s="240"/>
      <c r="CW107" s="240"/>
      <c r="CX107" s="240"/>
      <c r="CY107" s="240"/>
      <c r="CZ107" s="240"/>
      <c r="DA107" s="173"/>
      <c r="DB107" s="173"/>
      <c r="DC107" s="173"/>
      <c r="DD107" s="173"/>
      <c r="DE107" s="186"/>
      <c r="DF107" s="77"/>
      <c r="DG107" s="77"/>
      <c r="DH107" s="77"/>
      <c r="DI107" s="77"/>
      <c r="DJ107" s="77"/>
      <c r="DK107" s="265"/>
      <c r="DL107" s="265"/>
      <c r="DM107" s="265"/>
      <c r="DN107" s="265"/>
      <c r="DO107" s="265"/>
      <c r="DP107" s="186"/>
      <c r="DQ107" s="186"/>
      <c r="DR107" s="186"/>
      <c r="DS107" s="186"/>
      <c r="DT107" s="186"/>
      <c r="DU107" s="15"/>
      <c r="DV107" s="15"/>
    </row>
    <row r="108" spans="1:126" ht="15">
      <c r="A108" s="212"/>
      <c r="B108" s="96"/>
      <c r="C108" s="210"/>
      <c r="D108" s="210"/>
      <c r="E108" s="210"/>
      <c r="F108" s="210"/>
      <c r="G108" s="210"/>
      <c r="H108" s="210"/>
      <c r="I108" s="5"/>
      <c r="J108" s="213"/>
      <c r="K108" s="210"/>
      <c r="L108" s="210"/>
      <c r="M108" s="210"/>
      <c r="N108" s="210"/>
      <c r="O108" s="210"/>
      <c r="P108" s="4"/>
      <c r="Q108" s="6"/>
      <c r="R108" s="6"/>
      <c r="S108" s="6"/>
      <c r="T108" s="6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62"/>
      <c r="AG108" s="98"/>
      <c r="AH108" s="217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0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209"/>
      <c r="BX108" s="209"/>
      <c r="BY108" s="209"/>
      <c r="BZ108" s="209"/>
      <c r="CA108" s="209"/>
      <c r="CB108" s="260"/>
      <c r="CC108" s="260"/>
      <c r="CD108" s="260"/>
      <c r="CE108" s="260"/>
      <c r="CF108" s="260"/>
      <c r="CG108" s="209"/>
      <c r="CH108" s="209"/>
      <c r="CI108" s="209"/>
      <c r="CJ108" s="209"/>
      <c r="CK108" s="209"/>
      <c r="CL108" s="260"/>
      <c r="CM108" s="260"/>
      <c r="CN108" s="260"/>
      <c r="CO108" s="260"/>
      <c r="CP108" s="260"/>
      <c r="CQ108" s="209"/>
      <c r="CR108" s="209"/>
      <c r="CS108" s="209"/>
      <c r="CT108" s="209"/>
      <c r="CU108" s="209"/>
      <c r="CV108" s="240"/>
      <c r="CW108" s="240"/>
      <c r="CX108" s="240"/>
      <c r="CY108" s="240"/>
      <c r="CZ108" s="240"/>
      <c r="DA108" s="173"/>
      <c r="DB108" s="173"/>
      <c r="DC108" s="173"/>
      <c r="DD108" s="173"/>
      <c r="DE108" s="186"/>
      <c r="DF108" s="77"/>
      <c r="DG108" s="77"/>
      <c r="DH108" s="77"/>
      <c r="DI108" s="77"/>
      <c r="DJ108" s="77"/>
      <c r="DK108" s="265"/>
      <c r="DL108" s="265"/>
      <c r="DM108" s="265"/>
      <c r="DN108" s="265"/>
      <c r="DO108" s="265"/>
      <c r="DP108" s="186"/>
      <c r="DQ108" s="186"/>
      <c r="DR108" s="186"/>
      <c r="DS108" s="186"/>
      <c r="DT108" s="186"/>
      <c r="DU108" s="15"/>
      <c r="DV108" s="15"/>
    </row>
  </sheetData>
  <sheetProtection/>
  <autoFilter ref="AG12:AH101"/>
  <mergeCells count="184">
    <mergeCell ref="AR1:AV5"/>
    <mergeCell ref="A2:AQ3"/>
    <mergeCell ref="S4:T4"/>
    <mergeCell ref="B8:B17"/>
    <mergeCell ref="C8:AE9"/>
    <mergeCell ref="AF8:AF17"/>
    <mergeCell ref="AG8:AH11"/>
    <mergeCell ref="AI8:BL10"/>
    <mergeCell ref="M11:P11"/>
    <mergeCell ref="Q11:S11"/>
    <mergeCell ref="BM8:CP10"/>
    <mergeCell ref="CQ8:DE10"/>
    <mergeCell ref="DF8:DT10"/>
    <mergeCell ref="DU8:DU17"/>
    <mergeCell ref="C10:V10"/>
    <mergeCell ref="W10:AB10"/>
    <mergeCell ref="AC10:AE10"/>
    <mergeCell ref="C11:E11"/>
    <mergeCell ref="F11:I11"/>
    <mergeCell ref="J11:L11"/>
    <mergeCell ref="T11:V11"/>
    <mergeCell ref="W11:Y11"/>
    <mergeCell ref="Z11:AB11"/>
    <mergeCell ref="AC11:AE11"/>
    <mergeCell ref="AI11:AR11"/>
    <mergeCell ref="AS11:AW11"/>
    <mergeCell ref="AX11:BB11"/>
    <mergeCell ref="BM11:BV11"/>
    <mergeCell ref="BW11:CA11"/>
    <mergeCell ref="CB11:CF11"/>
    <mergeCell ref="CG11:CP11"/>
    <mergeCell ref="BC11:BG11"/>
    <mergeCell ref="BH11:BL11"/>
    <mergeCell ref="CQ11:CU13"/>
    <mergeCell ref="CV11:CZ13"/>
    <mergeCell ref="DA11:DE13"/>
    <mergeCell ref="DF11:DJ13"/>
    <mergeCell ref="DK11:DO13"/>
    <mergeCell ref="DP11:DT13"/>
    <mergeCell ref="C12:C17"/>
    <mergeCell ref="D12:D17"/>
    <mergeCell ref="E12:E17"/>
    <mergeCell ref="F12:F17"/>
    <mergeCell ref="G12:G17"/>
    <mergeCell ref="H12:H17"/>
    <mergeCell ref="I12:I17"/>
    <mergeCell ref="J12:J17"/>
    <mergeCell ref="K12:K17"/>
    <mergeCell ref="L12:L17"/>
    <mergeCell ref="M12:M17"/>
    <mergeCell ref="N12:N17"/>
    <mergeCell ref="O12:O17"/>
    <mergeCell ref="P12:P17"/>
    <mergeCell ref="Q12:Q17"/>
    <mergeCell ref="R12:R17"/>
    <mergeCell ref="S12:S17"/>
    <mergeCell ref="T12:T17"/>
    <mergeCell ref="U12:U17"/>
    <mergeCell ref="V12:V17"/>
    <mergeCell ref="W12:W17"/>
    <mergeCell ref="X12:X17"/>
    <mergeCell ref="Y12:Y17"/>
    <mergeCell ref="Z12:Z17"/>
    <mergeCell ref="AA12:AA17"/>
    <mergeCell ref="AB12:AB17"/>
    <mergeCell ref="AC12:AC17"/>
    <mergeCell ref="AD12:AD17"/>
    <mergeCell ref="AE12:AE17"/>
    <mergeCell ref="AG12:AG17"/>
    <mergeCell ref="AH12:AH17"/>
    <mergeCell ref="AI12:AJ12"/>
    <mergeCell ref="AK12:AL12"/>
    <mergeCell ref="AM12:AN12"/>
    <mergeCell ref="AO12:AP12"/>
    <mergeCell ref="AQ12:AR12"/>
    <mergeCell ref="AN13:AN17"/>
    <mergeCell ref="AO13:AO17"/>
    <mergeCell ref="AP13:AP17"/>
    <mergeCell ref="AQ13:AQ17"/>
    <mergeCell ref="BJ14:BJ17"/>
    <mergeCell ref="BK14:BK17"/>
    <mergeCell ref="AS12:AS17"/>
    <mergeCell ref="AT12:AT17"/>
    <mergeCell ref="AU12:AU17"/>
    <mergeCell ref="AV12:AV17"/>
    <mergeCell ref="AW12:AW17"/>
    <mergeCell ref="AX12:AX17"/>
    <mergeCell ref="BT14:BT17"/>
    <mergeCell ref="BU14:BU17"/>
    <mergeCell ref="AY12:AY17"/>
    <mergeCell ref="AZ12:AZ17"/>
    <mergeCell ref="BA12:BA17"/>
    <mergeCell ref="BB12:BB17"/>
    <mergeCell ref="BC12:BG13"/>
    <mergeCell ref="BH12:BL13"/>
    <mergeCell ref="BH14:BH17"/>
    <mergeCell ref="BI14:BI17"/>
    <mergeCell ref="CB12:CB17"/>
    <mergeCell ref="CC12:CC17"/>
    <mergeCell ref="BM12:BN13"/>
    <mergeCell ref="BO12:BP13"/>
    <mergeCell ref="BQ12:BR13"/>
    <mergeCell ref="BS12:BT13"/>
    <mergeCell ref="BU12:BV13"/>
    <mergeCell ref="BW12:BW17"/>
    <mergeCell ref="BR14:BR17"/>
    <mergeCell ref="BS14:BS17"/>
    <mergeCell ref="CL12:CP13"/>
    <mergeCell ref="AI13:AI17"/>
    <mergeCell ref="AJ13:AJ17"/>
    <mergeCell ref="AK13:AK17"/>
    <mergeCell ref="AL13:AL17"/>
    <mergeCell ref="AM13:AM17"/>
    <mergeCell ref="BX12:BX17"/>
    <mergeCell ref="BY12:BY17"/>
    <mergeCell ref="BZ12:BZ17"/>
    <mergeCell ref="CA12:CA17"/>
    <mergeCell ref="AR13:AR17"/>
    <mergeCell ref="BC14:BC17"/>
    <mergeCell ref="BD14:BD17"/>
    <mergeCell ref="BE14:BE17"/>
    <mergeCell ref="BF14:BF17"/>
    <mergeCell ref="BG14:BG17"/>
    <mergeCell ref="BL14:BL17"/>
    <mergeCell ref="BM14:BM17"/>
    <mergeCell ref="BN14:BN17"/>
    <mergeCell ref="BO14:BO17"/>
    <mergeCell ref="BP14:BP17"/>
    <mergeCell ref="BQ14:BQ17"/>
    <mergeCell ref="BV14:BV17"/>
    <mergeCell ref="CG14:CG17"/>
    <mergeCell ref="CH14:CH17"/>
    <mergeCell ref="CI14:CI17"/>
    <mergeCell ref="CJ14:CJ17"/>
    <mergeCell ref="CK14:CK17"/>
    <mergeCell ref="CD12:CD17"/>
    <mergeCell ref="CE12:CE17"/>
    <mergeCell ref="CF12:CF17"/>
    <mergeCell ref="CG12:CK13"/>
    <mergeCell ref="CL14:CL17"/>
    <mergeCell ref="CM14:CM17"/>
    <mergeCell ref="CN14:CN17"/>
    <mergeCell ref="CO14:CO17"/>
    <mergeCell ref="CP14:CP17"/>
    <mergeCell ref="CQ14:CQ17"/>
    <mergeCell ref="CR14:CR17"/>
    <mergeCell ref="CS14:CS17"/>
    <mergeCell ref="CT14:CT17"/>
    <mergeCell ref="CU14:CU17"/>
    <mergeCell ref="CV14:CV17"/>
    <mergeCell ref="CW14:CW17"/>
    <mergeCell ref="DI14:DI17"/>
    <mergeCell ref="CX14:CX17"/>
    <mergeCell ref="CY14:CY17"/>
    <mergeCell ref="CZ14:CZ17"/>
    <mergeCell ref="DA14:DA17"/>
    <mergeCell ref="DB14:DB17"/>
    <mergeCell ref="DC14:DC17"/>
    <mergeCell ref="DS14:DS17"/>
    <mergeCell ref="DT14:DT17"/>
    <mergeCell ref="AG18:AH18"/>
    <mergeCell ref="DJ14:DJ17"/>
    <mergeCell ref="DK14:DK17"/>
    <mergeCell ref="DL14:DL17"/>
    <mergeCell ref="DM14:DM17"/>
    <mergeCell ref="DN14:DN17"/>
    <mergeCell ref="DO14:DO17"/>
    <mergeCell ref="DD14:DD17"/>
    <mergeCell ref="A106:B106"/>
    <mergeCell ref="D106:E106"/>
    <mergeCell ref="G106:I106"/>
    <mergeCell ref="DP14:DP17"/>
    <mergeCell ref="DQ14:DQ17"/>
    <mergeCell ref="DR14:DR17"/>
    <mergeCell ref="DE14:DE17"/>
    <mergeCell ref="DF14:DF17"/>
    <mergeCell ref="DG14:DG17"/>
    <mergeCell ref="DH14:DH17"/>
    <mergeCell ref="AC22:AC23"/>
    <mergeCell ref="D101:E101"/>
    <mergeCell ref="G101:I101"/>
    <mergeCell ref="K101:L101"/>
    <mergeCell ref="D102:E102"/>
    <mergeCell ref="G105:I105"/>
  </mergeCells>
  <printOptions/>
  <pageMargins left="0.35433070866141736" right="0" top="0" bottom="0" header="0" footer="0.15748031496062992"/>
  <pageSetup fitToHeight="20" fitToWidth="4" horizontalDpi="600" verticalDpi="600" orientation="landscape" paperSize="9" scale="30" r:id="rId1"/>
  <headerFooter>
    <oddHeader>&amp;C&amp;8&amp;P</oddHeader>
    <evenHeader>&amp;C&amp;8&amp;P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BIRUKOVAG\Пользователь</dc:creator>
  <cp:keywords/>
  <dc:description/>
  <cp:lastModifiedBy>Пользователь Windows</cp:lastModifiedBy>
  <cp:lastPrinted>2019-06-06T11:35:22Z</cp:lastPrinted>
  <dcterms:created xsi:type="dcterms:W3CDTF">2018-06-21T07:44:16Z</dcterms:created>
  <dcterms:modified xsi:type="dcterms:W3CDTF">2021-05-15T08:32:10Z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C:\Users\Пользователь\AppData\Local\Кейсистемс\Свод-СМАРТ\ReportManager\rro_20180701_финал_12.xlsx</vt:lpwstr>
  </property>
  <property fmtid="{D5CDD505-2E9C-101B-9397-08002B2CF9AE}" pid="3" name="Report Name">
    <vt:lpwstr>C__Users_Пользователь_AppData_Local_Кейсистемс_Свод-СМАРТ_ReportManager_rro_20180701_финал_12.xlsx</vt:lpwstr>
  </property>
</Properties>
</file>