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а совет\Отчет об исполнении бюджета\"/>
    </mc:Choice>
  </mc:AlternateContent>
  <bookViews>
    <workbookView xWindow="0" yWindow="0" windowWidth="20490" windowHeight="7065"/>
  </bookViews>
  <sheets>
    <sheet name="ДЧБ" sheetId="1" r:id="rId1"/>
  </sheets>
  <definedNames>
    <definedName name="_xlnm._FilterDatabase" localSheetId="0" hidden="1">ДЧБ!$A$8:$J$46</definedName>
    <definedName name="APPT" localSheetId="0">ДЧБ!$A$16</definedName>
    <definedName name="FIO" localSheetId="0">ДЧБ!$F$16</definedName>
    <definedName name="LAST_CELL" localSheetId="0">ДЧБ!#REF!</definedName>
    <definedName name="SIGN" localSheetId="0">ДЧБ!$A$16:$H$17</definedName>
  </definedNames>
  <calcPr calcId="162913"/>
</workbook>
</file>

<file path=xl/calcChain.xml><?xml version="1.0" encoding="utf-8"?>
<calcChain xmlns="http://schemas.openxmlformats.org/spreadsheetml/2006/main">
  <c r="E46" i="1" l="1"/>
  <c r="E45" i="1"/>
  <c r="E44" i="1"/>
  <c r="E43" i="1"/>
  <c r="E42" i="1"/>
  <c r="E41" i="1"/>
  <c r="E40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47" i="1" l="1"/>
  <c r="E39" i="1"/>
  <c r="E8" i="1" s="1"/>
</calcChain>
</file>

<file path=xl/sharedStrings.xml><?xml version="1.0" encoding="utf-8"?>
<sst xmlns="http://schemas.openxmlformats.org/spreadsheetml/2006/main" count="156" uniqueCount="100">
  <si>
    <t>Наименование КВД</t>
  </si>
  <si>
    <t>001</t>
  </si>
  <si>
    <t>1 2 3</t>
  </si>
  <si>
    <t>1 11 05 075 13 0000 120</t>
  </si>
  <si>
    <t>Доходы от сдачи в аренду имущества, составляющего казну городских поселений (за исключением земельных участков)</t>
  </si>
  <si>
    <t>1 2 1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</si>
  <si>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</si>
  <si>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</si>
  <si>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1 2 9</t>
  </si>
  <si>
    <t>4 1 0</t>
  </si>
  <si>
    <t>4 3 0</t>
  </si>
  <si>
    <t>1 4 1</t>
  </si>
  <si>
    <t>1 4 5</t>
  </si>
  <si>
    <t>1 17 05 050 13 0000 180</t>
  </si>
  <si>
    <t>Прочие неналоговые доходы бюджетов городских поселений</t>
  </si>
  <si>
    <t>1 8 9</t>
  </si>
  <si>
    <t>1 5 1</t>
  </si>
  <si>
    <t>2 02 25 555 13 0000 150</t>
  </si>
  <si>
    <t>Субсидии бюджетам городских поселений на реализацию программ формирования современной городской среды</t>
  </si>
  <si>
    <t>2 02 29 999 13 0000 150</t>
  </si>
  <si>
    <t>Прочие субсидии бюджетам городских поселений</t>
  </si>
  <si>
    <t>2 02 30 024 13 0000 150</t>
  </si>
  <si>
    <t>Субвенции бюджетам городских поселений на выполнение передаваемых полномочий субъектов Российской Федерации</t>
  </si>
  <si>
    <t>012</t>
  </si>
  <si>
    <t>022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</si>
  <si>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</si>
  <si>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</si>
  <si>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1 11 05 013 13 0001 120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</si>
  <si>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(за долю земельного участка под арендуемым объектом недвижимости)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</si>
  <si>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</si>
  <si>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</si>
  <si>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</si>
  <si>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</si>
  <si>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1 03 02 231 01 0000 110</t>
  </si>
  <si>
    <t>1 1 1</t>
  </si>
  <si>
    <t>1 03 02 241 01 0000 110</t>
  </si>
  <si>
    <t>1 03 02 251 01 0000 110</t>
  </si>
  <si>
    <t>1 03 02 261 01 0000 110</t>
  </si>
  <si>
    <t>182</t>
  </si>
  <si>
    <t>1 01 02 010 01 1000 110</t>
  </si>
  <si>
    <t>1 01 02 010 01 3000 110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</si>
  <si>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</si>
  <si>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</si>
  <si>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</si>
  <si>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</si>
  <si>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</si>
  <si>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</si>
  <si>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</si>
  <si>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</si>
  <si>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</si>
  <si>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</si>
  <si>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</si>
  <si>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</si>
  <si>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</t>
  </si>
  <si>
    <t>Код классификации доходов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</si>
  <si>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</si>
  <si>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1 16 02 020 02 0000 140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</si>
  <si>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</si>
  <si>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1 16 07 010 13 0000 140</t>
  </si>
  <si>
    <t>Дотации бюджетам городских поселений на выравнивание бюджетной обеспеченности из бюджетов муниципальных районов</t>
  </si>
  <si>
    <t>2 02 16 001 13 0000 150</t>
  </si>
  <si>
    <t>1 01 02 080 01 1000 110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</si>
  <si>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</si>
  <si>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1 11 09 080 13 0000 120</t>
  </si>
  <si>
    <t>Прочие доходы от оказания платных услуг (работ) получателями средств бюджетов городских поселений</t>
  </si>
  <si>
    <t>1 13 01 995 13 0000 130</t>
  </si>
  <si>
    <t>1 3 1</t>
  </si>
  <si>
    <t>Субсидии бюджетам городских поселений на софинансирование капитальных вложений в объекты муниципальной собственности</t>
  </si>
  <si>
    <t>2 02 20 077 13 0000 150</t>
  </si>
  <si>
    <t>1 6 1</t>
  </si>
  <si>
    <t>1 13 02 065 13 0000 130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</si>
  <si>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</si>
  <si>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1 3 5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</si>
  <si>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</si>
  <si>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</si>
  <si>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</si>
  <si>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</si>
  <si>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</si>
  <si>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</si>
  <si>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</si>
  <si>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</si>
  <si>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</si>
  <si>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</si>
  <si>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1 01 02 020 01 3000 110</t>
  </si>
  <si>
    <t>1 01 02 130 01 1000 110</t>
  </si>
  <si>
    <t>1 01 02 140 01 1000 110</t>
  </si>
  <si>
    <r>
      <t xml:space="preserve">Исполнено </t>
    </r>
    <r>
      <rPr>
        <sz val="11"/>
        <rFont val="Times New Roman"/>
        <family val="1"/>
        <charset val="204"/>
      </rPr>
      <t>(тыс.руб.)</t>
    </r>
  </si>
  <si>
    <t>Показатели исполнения доходов бюджета МО "Кировск" за 2024 по кодам классификации доходов бюджетов</t>
  </si>
  <si>
    <t>Доходы от продажи квартир, находящихся в собственности городских поселений</t>
  </si>
  <si>
    <t>1 14 01 050 13 0000 410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</si>
  <si>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</si>
  <si>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1 16 10 032 13 0000 140</t>
  </si>
  <si>
    <t>Прочие межбюджетные трансферты, передаваемые бюджетам городских поселений</t>
  </si>
  <si>
    <t>2 02 49 999 13 0000 150</t>
  </si>
  <si>
    <t>Прочие безвозмездные поступления в бюджеты городских поселений</t>
  </si>
  <si>
    <t>2 07 05 030 13 0000 150</t>
  </si>
  <si>
    <t>1 5 5</t>
  </si>
  <si>
    <t>ИТОГО налоговые и неналоговые доходы</t>
  </si>
  <si>
    <t>ИТОГО безвозмездные поступления</t>
  </si>
  <si>
    <t xml:space="preserve">УТВЕРЖДЕНЫ
решением совета депутатов
Кировского городского поселения
Кировского муниципального района 
Ленинградской области
от  27.02.2025г. №10 
(Приложение №1)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</si>
</sst>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?\ _₽_-;_-@_-"/>
    <numFmt numFmtId="166" formatCode="#,##0.0"/>
  </numFmts>
  <fonts count="8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MS Sans Serif"/>
      <family val="2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Border="1" applyAlignment="1" applyProtection="1">
      <alignment wrapText="1"/>
    </xf>
    <xf numFmtId="0" fontId="4" fillId="0" borderId="0" xfId="0" applyFont="1"/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49" fontId="5" fillId="0" borderId="1" xfId="0" applyNumberFormat="1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166" fontId="2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wrapText="1"/>
    </xf>
    <xf numFmtId="0" fontId="7" fillId="0" borderId="1" xfId="0" applyFont="1" applyBorder="1" applyAlignment="1">
      <alignment horizontal="right" wrapText="1"/>
    </xf>
    <xf numFmtId="166" fontId="2" fillId="0" borderId="1" xfId="0" applyNumberFormat="1" applyFont="1" applyFill="1" applyBorder="1" applyAlignment="1">
      <alignment horizontal="right" wrapText="1"/>
    </xf>
    <xf numFmtId="166" fontId="5" fillId="0" borderId="1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wrapText="1"/>
    </xf>
    <xf numFmtId="0" fontId="5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J47"/>
  <sheetViews>
    <sheetView showGridLines="0" tabSelected="1" zoomScale="120" zoomScaleNormal="120" workbookViewId="0">
      <selection activeCell="B2" sqref="B2:E4"/>
    </sheetView>
  </sheetViews>
  <sheetFormatPr defaultColWidth="8.85546875" defaultRowHeight="15" x14ac:dyDescent="0.25"/>
  <cols>
    <col min="1" max="1" width="55.28515625" style="14" customWidth="1"/>
    <col min="2" max="2" width="26.85546875" style="15" customWidth="1"/>
    <col min="3" max="3" width="6.7109375" style="15" customWidth="1"/>
    <col min="4" max="4" width="7.7109375" style="15" customWidth="1"/>
    <col min="5" max="5" width="19.85546875" style="16" customWidth="1"/>
    <col min="6" max="6" width="9.140625" style="2" customWidth="1"/>
    <col min="7" max="7" width="13.140625" style="2" customWidth="1"/>
    <col min="8" max="10" width="9.140625" style="2" customWidth="1"/>
    <col min="11" max="16384" width="8.85546875" style="2"/>
  </cols>
  <sheetData>
    <row r="1" spans="1:10" x14ac:dyDescent="0.25">
      <c r="A1" s="29"/>
      <c r="B1" s="29"/>
      <c r="C1" s="30"/>
      <c r="D1" s="30"/>
      <c r="E1" s="30"/>
      <c r="F1" s="1"/>
      <c r="G1" s="1"/>
      <c r="H1" s="1"/>
      <c r="I1" s="1"/>
      <c r="J1" s="1"/>
    </row>
    <row r="2" spans="1:10" s="18" customFormat="1" ht="13.15" customHeight="1" x14ac:dyDescent="0.25">
      <c r="A2" s="17"/>
      <c r="B2" s="32" t="s">
        <v>99</v>
      </c>
      <c r="C2" s="32"/>
      <c r="D2" s="32"/>
      <c r="E2" s="32"/>
      <c r="F2" s="19"/>
      <c r="G2" s="19"/>
    </row>
    <row r="3" spans="1:10" s="18" customFormat="1" ht="13.15" customHeight="1" x14ac:dyDescent="0.25">
      <c r="A3" s="17"/>
      <c r="B3" s="32"/>
      <c r="C3" s="32"/>
      <c r="D3" s="32"/>
      <c r="E3" s="32"/>
      <c r="F3" s="19"/>
      <c r="G3" s="19"/>
    </row>
    <row r="4" spans="1:10" ht="90.6" customHeight="1" x14ac:dyDescent="0.25">
      <c r="A4" s="3"/>
      <c r="B4" s="32"/>
      <c r="C4" s="32"/>
      <c r="D4" s="32"/>
      <c r="E4" s="32"/>
      <c r="F4" s="19"/>
      <c r="G4" s="19"/>
    </row>
    <row r="5" spans="1:10" ht="14.25" x14ac:dyDescent="0.2">
      <c r="A5" s="28" t="s">
        <v>87</v>
      </c>
      <c r="B5" s="28"/>
      <c r="C5" s="28"/>
      <c r="D5" s="28"/>
      <c r="E5" s="28"/>
    </row>
    <row r="6" spans="1:10" x14ac:dyDescent="0.25">
      <c r="A6" s="4"/>
      <c r="B6" s="5"/>
      <c r="C6" s="5"/>
      <c r="D6" s="5"/>
      <c r="E6" s="6"/>
      <c r="F6" s="7"/>
      <c r="G6" s="7"/>
      <c r="H6" s="7"/>
      <c r="I6" s="7"/>
      <c r="J6" s="7"/>
    </row>
    <row r="7" spans="1:10" ht="29.25" x14ac:dyDescent="0.2">
      <c r="A7" s="8" t="s">
        <v>0</v>
      </c>
      <c r="B7" s="31" t="s">
        <v>54</v>
      </c>
      <c r="C7" s="31"/>
      <c r="D7" s="31"/>
      <c r="E7" s="9" t="s">
        <v>86</v>
      </c>
    </row>
    <row r="8" spans="1:10" x14ac:dyDescent="0.2">
      <c r="A8" s="23" t="s">
        <v>53</v>
      </c>
      <c r="B8" s="24"/>
      <c r="C8" s="24"/>
      <c r="D8" s="24"/>
      <c r="E8" s="25">
        <f>E39+E47</f>
        <v>441485.07991999999</v>
      </c>
      <c r="F8" s="10"/>
    </row>
    <row r="9" spans="1:10" ht="135" x14ac:dyDescent="0.25">
      <c r="A9" s="26" t="s">
        <v>73</v>
      </c>
      <c r="B9" s="27" t="s">
        <v>39</v>
      </c>
      <c r="C9" s="27" t="s">
        <v>38</v>
      </c>
      <c r="D9" s="27" t="s">
        <v>34</v>
      </c>
      <c r="E9" s="21">
        <f>146891302.04/1000</f>
        <v>146891.30203999998</v>
      </c>
    </row>
    <row r="10" spans="1:10" ht="114.6" customHeight="1" x14ac:dyDescent="0.25">
      <c r="A10" s="11" t="s">
        <v>74</v>
      </c>
      <c r="B10" s="12" t="s">
        <v>40</v>
      </c>
      <c r="C10" s="12" t="s">
        <v>38</v>
      </c>
      <c r="D10" s="12" t="s">
        <v>34</v>
      </c>
      <c r="E10" s="13">
        <f>703.04/1000</f>
        <v>0.70304</v>
      </c>
    </row>
    <row r="11" spans="1:10" ht="150" x14ac:dyDescent="0.25">
      <c r="A11" s="11" t="s">
        <v>42</v>
      </c>
      <c r="B11" s="12" t="s">
        <v>41</v>
      </c>
      <c r="C11" s="12" t="s">
        <v>38</v>
      </c>
      <c r="D11" s="12" t="s">
        <v>34</v>
      </c>
      <c r="E11" s="13">
        <f>1270120.2/1000</f>
        <v>1270.1201999999998</v>
      </c>
    </row>
    <row r="12" spans="1:10" ht="142.9" customHeight="1" x14ac:dyDescent="0.25">
      <c r="A12" s="11" t="s">
        <v>75</v>
      </c>
      <c r="B12" s="12" t="s">
        <v>83</v>
      </c>
      <c r="C12" s="12" t="s">
        <v>38</v>
      </c>
      <c r="D12" s="12" t="s">
        <v>34</v>
      </c>
      <c r="E12" s="21">
        <f>364/1000</f>
        <v>0.36399999999999999</v>
      </c>
    </row>
    <row r="13" spans="1:10" ht="76.150000000000006" customHeight="1" x14ac:dyDescent="0.25">
      <c r="A13" s="11" t="s">
        <v>44</v>
      </c>
      <c r="B13" s="12" t="s">
        <v>43</v>
      </c>
      <c r="C13" s="12" t="s">
        <v>38</v>
      </c>
      <c r="D13" s="12" t="s">
        <v>34</v>
      </c>
      <c r="E13" s="21">
        <f>3512931.32/1000</f>
        <v>3512.9313199999997</v>
      </c>
    </row>
    <row r="14" spans="1:10" ht="76.150000000000006" customHeight="1" x14ac:dyDescent="0.25">
      <c r="A14" s="11" t="s">
        <v>46</v>
      </c>
      <c r="B14" s="12" t="s">
        <v>45</v>
      </c>
      <c r="C14" s="12" t="s">
        <v>38</v>
      </c>
      <c r="D14" s="12" t="s">
        <v>34</v>
      </c>
      <c r="E14" s="21">
        <f>17366/1000</f>
        <v>17.366</v>
      </c>
    </row>
    <row r="15" spans="1:10" ht="159" customHeight="1" x14ac:dyDescent="0.25">
      <c r="A15" s="11" t="s">
        <v>76</v>
      </c>
      <c r="B15" s="12" t="s">
        <v>61</v>
      </c>
      <c r="C15" s="12" t="s">
        <v>38</v>
      </c>
      <c r="D15" s="12" t="s">
        <v>34</v>
      </c>
      <c r="E15" s="21">
        <f>9841668.49/1000</f>
        <v>9841.66849</v>
      </c>
    </row>
    <row r="16" spans="1:10" ht="90" x14ac:dyDescent="0.25">
      <c r="A16" s="11" t="s">
        <v>77</v>
      </c>
      <c r="B16" s="12" t="s">
        <v>84</v>
      </c>
      <c r="C16" s="12" t="s">
        <v>38</v>
      </c>
      <c r="D16" s="12" t="s">
        <v>34</v>
      </c>
      <c r="E16" s="21">
        <f>4164870/1000</f>
        <v>4164.87</v>
      </c>
    </row>
    <row r="17" spans="1:5" ht="87.6" customHeight="1" x14ac:dyDescent="0.25">
      <c r="A17" s="11" t="s">
        <v>78</v>
      </c>
      <c r="B17" s="12" t="s">
        <v>85</v>
      </c>
      <c r="C17" s="12" t="s">
        <v>38</v>
      </c>
      <c r="D17" s="12" t="s">
        <v>34</v>
      </c>
      <c r="E17" s="21">
        <f>6883641.24/1000</f>
        <v>6883.6412399999999</v>
      </c>
    </row>
    <row r="18" spans="1:5" ht="100.15" customHeight="1" x14ac:dyDescent="0.25">
      <c r="A18" s="11" t="s">
        <v>79</v>
      </c>
      <c r="B18" s="12" t="s">
        <v>33</v>
      </c>
      <c r="C18" s="12" t="s">
        <v>38</v>
      </c>
      <c r="D18" s="12" t="s">
        <v>34</v>
      </c>
      <c r="E18" s="21">
        <f>3125646.64/1000</f>
        <v>3125.6466399999999</v>
      </c>
    </row>
    <row r="19" spans="1:5" ht="128.44999999999999" customHeight="1" x14ac:dyDescent="0.25">
      <c r="A19" s="11" t="s">
        <v>80</v>
      </c>
      <c r="B19" s="12" t="s">
        <v>35</v>
      </c>
      <c r="C19" s="12" t="s">
        <v>38</v>
      </c>
      <c r="D19" s="12" t="s">
        <v>34</v>
      </c>
      <c r="E19" s="21">
        <f>18059.58/1000</f>
        <v>18.05958</v>
      </c>
    </row>
    <row r="20" spans="1:5" ht="120" x14ac:dyDescent="0.25">
      <c r="A20" s="11" t="s">
        <v>81</v>
      </c>
      <c r="B20" s="12" t="s">
        <v>36</v>
      </c>
      <c r="C20" s="12" t="s">
        <v>38</v>
      </c>
      <c r="D20" s="12" t="s">
        <v>34</v>
      </c>
      <c r="E20" s="21">
        <f>3246517.23/1000</f>
        <v>3246.5172299999999</v>
      </c>
    </row>
    <row r="21" spans="1:5" ht="119.45" customHeight="1" x14ac:dyDescent="0.25">
      <c r="A21" s="11" t="s">
        <v>82</v>
      </c>
      <c r="B21" s="12" t="s">
        <v>37</v>
      </c>
      <c r="C21" s="12" t="s">
        <v>38</v>
      </c>
      <c r="D21" s="12" t="s">
        <v>34</v>
      </c>
      <c r="E21" s="21">
        <f>-340222.54/1000</f>
        <v>-340.22253999999998</v>
      </c>
    </row>
    <row r="22" spans="1:5" ht="74.45" customHeight="1" x14ac:dyDescent="0.25">
      <c r="A22" s="11" t="s">
        <v>48</v>
      </c>
      <c r="B22" s="12" t="s">
        <v>47</v>
      </c>
      <c r="C22" s="12" t="s">
        <v>38</v>
      </c>
      <c r="D22" s="12" t="s">
        <v>34</v>
      </c>
      <c r="E22" s="21">
        <f>17321468.65/1000</f>
        <v>17321.468649999999</v>
      </c>
    </row>
    <row r="23" spans="1:5" ht="63.6" customHeight="1" x14ac:dyDescent="0.25">
      <c r="A23" s="11" t="s">
        <v>50</v>
      </c>
      <c r="B23" s="12" t="s">
        <v>49</v>
      </c>
      <c r="C23" s="12" t="s">
        <v>38</v>
      </c>
      <c r="D23" s="12" t="s">
        <v>34</v>
      </c>
      <c r="E23" s="21">
        <f>36419312.32/1000</f>
        <v>36419.312319999997</v>
      </c>
    </row>
    <row r="24" spans="1:5" ht="60" customHeight="1" x14ac:dyDescent="0.25">
      <c r="A24" s="11" t="s">
        <v>52</v>
      </c>
      <c r="B24" s="12" t="s">
        <v>51</v>
      </c>
      <c r="C24" s="12" t="s">
        <v>38</v>
      </c>
      <c r="D24" s="12" t="s">
        <v>34</v>
      </c>
      <c r="E24" s="21">
        <f>9054398.2/1000</f>
        <v>9054.3981999999996</v>
      </c>
    </row>
    <row r="25" spans="1:5" ht="79.150000000000006" customHeight="1" x14ac:dyDescent="0.25">
      <c r="A25" s="11" t="s">
        <v>26</v>
      </c>
      <c r="B25" s="12" t="s">
        <v>25</v>
      </c>
      <c r="C25" s="12" t="s">
        <v>24</v>
      </c>
      <c r="D25" s="12" t="s">
        <v>2</v>
      </c>
      <c r="E25" s="21">
        <f>39488419.47/1000</f>
        <v>39488.419470000001</v>
      </c>
    </row>
    <row r="26" spans="1:5" ht="71.45" customHeight="1" x14ac:dyDescent="0.25">
      <c r="A26" s="11" t="s">
        <v>28</v>
      </c>
      <c r="B26" s="12" t="s">
        <v>27</v>
      </c>
      <c r="C26" s="12" t="s">
        <v>24</v>
      </c>
      <c r="D26" s="12" t="s">
        <v>2</v>
      </c>
      <c r="E26" s="21">
        <f>45894/1000</f>
        <v>45.893999999999998</v>
      </c>
    </row>
    <row r="27" spans="1:5" ht="39.6" customHeight="1" x14ac:dyDescent="0.25">
      <c r="A27" s="11" t="s">
        <v>4</v>
      </c>
      <c r="B27" s="12" t="s">
        <v>3</v>
      </c>
      <c r="C27" s="12" t="s">
        <v>1</v>
      </c>
      <c r="D27" s="12" t="s">
        <v>5</v>
      </c>
      <c r="E27" s="21">
        <f>3610657.48/1000</f>
        <v>3610.6574799999999</v>
      </c>
    </row>
    <row r="28" spans="1:5" ht="74.45" customHeight="1" x14ac:dyDescent="0.25">
      <c r="A28" s="11" t="s">
        <v>7</v>
      </c>
      <c r="B28" s="12" t="s">
        <v>6</v>
      </c>
      <c r="C28" s="12" t="s">
        <v>1</v>
      </c>
      <c r="D28" s="12" t="s">
        <v>8</v>
      </c>
      <c r="E28" s="21">
        <f>6783990.57/1000</f>
        <v>6783.9905699999999</v>
      </c>
    </row>
    <row r="29" spans="1:5" ht="105.6" customHeight="1" x14ac:dyDescent="0.25">
      <c r="A29" s="11" t="s">
        <v>62</v>
      </c>
      <c r="B29" s="12" t="s">
        <v>63</v>
      </c>
      <c r="C29" s="12" t="s">
        <v>1</v>
      </c>
      <c r="D29" s="12" t="s">
        <v>8</v>
      </c>
      <c r="E29" s="21">
        <f>7759007.16/1000</f>
        <v>7759.0071600000001</v>
      </c>
    </row>
    <row r="30" spans="1:5" ht="30" x14ac:dyDescent="0.25">
      <c r="A30" s="11" t="s">
        <v>64</v>
      </c>
      <c r="B30" s="12" t="s">
        <v>65</v>
      </c>
      <c r="C30" s="12" t="s">
        <v>1</v>
      </c>
      <c r="D30" s="12" t="s">
        <v>66</v>
      </c>
      <c r="E30" s="21">
        <f>3904250/1000</f>
        <v>3904.25</v>
      </c>
    </row>
    <row r="31" spans="1:5" ht="45" x14ac:dyDescent="0.25">
      <c r="A31" s="11" t="s">
        <v>71</v>
      </c>
      <c r="B31" s="12" t="s">
        <v>70</v>
      </c>
      <c r="C31" s="12" t="s">
        <v>1</v>
      </c>
      <c r="D31" s="12" t="s">
        <v>72</v>
      </c>
      <c r="E31" s="21">
        <f>2180396.16/1000</f>
        <v>2180.3961600000002</v>
      </c>
    </row>
    <row r="32" spans="1:5" ht="30" x14ac:dyDescent="0.25">
      <c r="A32" s="11" t="s">
        <v>88</v>
      </c>
      <c r="B32" s="12" t="s">
        <v>89</v>
      </c>
      <c r="C32" s="12" t="s">
        <v>1</v>
      </c>
      <c r="D32" s="12" t="s">
        <v>9</v>
      </c>
      <c r="E32" s="21">
        <f>3740000/1000</f>
        <v>3740</v>
      </c>
    </row>
    <row r="33" spans="1:5" ht="45" x14ac:dyDescent="0.25">
      <c r="A33" s="11" t="s">
        <v>30</v>
      </c>
      <c r="B33" s="12" t="s">
        <v>29</v>
      </c>
      <c r="C33" s="12" t="s">
        <v>24</v>
      </c>
      <c r="D33" s="12" t="s">
        <v>10</v>
      </c>
      <c r="E33" s="21">
        <f>7300355.12/1000</f>
        <v>7300.3551200000002</v>
      </c>
    </row>
    <row r="34" spans="1:5" ht="90" x14ac:dyDescent="0.25">
      <c r="A34" s="11" t="s">
        <v>32</v>
      </c>
      <c r="B34" s="12" t="s">
        <v>31</v>
      </c>
      <c r="C34" s="12" t="s">
        <v>24</v>
      </c>
      <c r="D34" s="12" t="s">
        <v>10</v>
      </c>
      <c r="E34" s="21">
        <f>2308771.96/1000</f>
        <v>2308.77196</v>
      </c>
    </row>
    <row r="35" spans="1:5" ht="60" x14ac:dyDescent="0.25">
      <c r="A35" s="11" t="s">
        <v>55</v>
      </c>
      <c r="B35" s="12" t="s">
        <v>56</v>
      </c>
      <c r="C35" s="12" t="s">
        <v>23</v>
      </c>
      <c r="D35" s="12" t="s">
        <v>12</v>
      </c>
      <c r="E35" s="21">
        <f>183692.86/1000</f>
        <v>183.69286</v>
      </c>
    </row>
    <row r="36" spans="1:5" ht="76.900000000000006" customHeight="1" x14ac:dyDescent="0.25">
      <c r="A36" s="11" t="s">
        <v>57</v>
      </c>
      <c r="B36" s="12" t="s">
        <v>58</v>
      </c>
      <c r="C36" s="12" t="s">
        <v>1</v>
      </c>
      <c r="D36" s="12" t="s">
        <v>11</v>
      </c>
      <c r="E36" s="21">
        <f>591014.14/1000</f>
        <v>591.01414</v>
      </c>
    </row>
    <row r="37" spans="1:5" ht="60" customHeight="1" x14ac:dyDescent="0.25">
      <c r="A37" s="11" t="s">
        <v>90</v>
      </c>
      <c r="B37" s="12" t="s">
        <v>91</v>
      </c>
      <c r="C37" s="12" t="s">
        <v>1</v>
      </c>
      <c r="D37" s="12" t="s">
        <v>11</v>
      </c>
      <c r="E37" s="21">
        <f>30018.3/1000</f>
        <v>30.0183</v>
      </c>
    </row>
    <row r="38" spans="1:5" ht="30" x14ac:dyDescent="0.25">
      <c r="A38" s="11" t="s">
        <v>14</v>
      </c>
      <c r="B38" s="12" t="s">
        <v>13</v>
      </c>
      <c r="C38" s="12" t="s">
        <v>1</v>
      </c>
      <c r="D38" s="12" t="s">
        <v>15</v>
      </c>
      <c r="E38" s="21">
        <f>62904.64/1000</f>
        <v>62.904640000000001</v>
      </c>
    </row>
    <row r="39" spans="1:5" ht="21.6" customHeight="1" x14ac:dyDescent="0.25">
      <c r="A39" s="20" t="s">
        <v>97</v>
      </c>
      <c r="B39" s="12"/>
      <c r="C39" s="12"/>
      <c r="D39" s="12"/>
      <c r="E39" s="22">
        <f>SUM(E9:E38)</f>
        <v>319417.51827</v>
      </c>
    </row>
    <row r="40" spans="1:5" ht="45" x14ac:dyDescent="0.25">
      <c r="A40" s="11" t="s">
        <v>59</v>
      </c>
      <c r="B40" s="12" t="s">
        <v>60</v>
      </c>
      <c r="C40" s="12" t="s">
        <v>1</v>
      </c>
      <c r="D40" s="12" t="s">
        <v>16</v>
      </c>
      <c r="E40" s="21">
        <f>39698800/1000</f>
        <v>39698.800000000003</v>
      </c>
    </row>
    <row r="41" spans="1:5" ht="45" x14ac:dyDescent="0.25">
      <c r="A41" s="11" t="s">
        <v>67</v>
      </c>
      <c r="B41" s="12" t="s">
        <v>68</v>
      </c>
      <c r="C41" s="12" t="s">
        <v>1</v>
      </c>
      <c r="D41" s="12" t="s">
        <v>69</v>
      </c>
      <c r="E41" s="21">
        <f>34890150.57/1000</f>
        <v>34890.150569999998</v>
      </c>
    </row>
    <row r="42" spans="1:5" ht="30" x14ac:dyDescent="0.25">
      <c r="A42" s="11" t="s">
        <v>18</v>
      </c>
      <c r="B42" s="12" t="s">
        <v>17</v>
      </c>
      <c r="C42" s="12" t="s">
        <v>1</v>
      </c>
      <c r="D42" s="12" t="s">
        <v>16</v>
      </c>
      <c r="E42" s="21">
        <f>13000000/1000</f>
        <v>13000</v>
      </c>
    </row>
    <row r="43" spans="1:5" x14ac:dyDescent="0.25">
      <c r="A43" s="11" t="s">
        <v>20</v>
      </c>
      <c r="B43" s="12" t="s">
        <v>19</v>
      </c>
      <c r="C43" s="12" t="s">
        <v>1</v>
      </c>
      <c r="D43" s="12" t="s">
        <v>16</v>
      </c>
      <c r="E43" s="21">
        <f>24197883.08/1000</f>
        <v>24197.88308</v>
      </c>
    </row>
    <row r="44" spans="1:5" ht="30" customHeight="1" x14ac:dyDescent="0.25">
      <c r="A44" s="11" t="s">
        <v>22</v>
      </c>
      <c r="B44" s="12" t="s">
        <v>21</v>
      </c>
      <c r="C44" s="12" t="s">
        <v>1</v>
      </c>
      <c r="D44" s="12" t="s">
        <v>16</v>
      </c>
      <c r="E44" s="21">
        <f>10560/1000</f>
        <v>10.56</v>
      </c>
    </row>
    <row r="45" spans="1:5" ht="32.450000000000003" customHeight="1" x14ac:dyDescent="0.25">
      <c r="A45" s="11" t="s">
        <v>92</v>
      </c>
      <c r="B45" s="12" t="s">
        <v>93</v>
      </c>
      <c r="C45" s="12" t="s">
        <v>1</v>
      </c>
      <c r="D45" s="12" t="s">
        <v>16</v>
      </c>
      <c r="E45" s="21">
        <f>10170168/1000</f>
        <v>10170.168</v>
      </c>
    </row>
    <row r="46" spans="1:5" ht="28.15" customHeight="1" x14ac:dyDescent="0.25">
      <c r="A46" s="11" t="s">
        <v>94</v>
      </c>
      <c r="B46" s="12" t="s">
        <v>95</v>
      </c>
      <c r="C46" s="12" t="s">
        <v>1</v>
      </c>
      <c r="D46" s="12" t="s">
        <v>96</v>
      </c>
      <c r="E46" s="21">
        <f>100000/1000</f>
        <v>100</v>
      </c>
    </row>
    <row r="47" spans="1:5" ht="19.149999999999999" customHeight="1" x14ac:dyDescent="0.25">
      <c r="A47" s="20" t="s">
        <v>98</v>
      </c>
      <c r="B47" s="12"/>
      <c r="C47" s="12"/>
      <c r="D47" s="12"/>
      <c r="E47" s="22">
        <f>SUM(E40:E46)</f>
        <v>122067.56165</v>
      </c>
    </row>
  </sheetData>
  <mergeCells count="5">
    <mergeCell ref="A5:E5"/>
    <mergeCell ref="A1:B1"/>
    <mergeCell ref="C1:E1"/>
    <mergeCell ref="B7:D7"/>
    <mergeCell ref="B2:E4"/>
  </mergeCells>
  <pageMargins left="0.25" right="0.25" top="0.75" bottom="0.75" header="0.3" footer="0.3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rep:2.49.0.158</dc:description>
  <cp:lastModifiedBy>user</cp:lastModifiedBy>
  <cp:lastPrinted>2025-02-28T12:10:42Z</cp:lastPrinted>
  <dcterms:created xsi:type="dcterms:W3CDTF">2020-01-28T14:17:48Z</dcterms:created>
  <dcterms:modified xsi:type="dcterms:W3CDTF">2025-02-28T12:10:55Z</dcterms:modified>
</cp:coreProperties>
</file>